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952" activeTab="5"/>
  </bookViews>
  <sheets>
    <sheet name="Koptame" sheetId="1" r:id="rId1"/>
    <sheet name="Kopsavilkums" sheetId="2" r:id="rId2"/>
    <sheet name="Kopsavilkums1.kārta" sheetId="3" r:id="rId3"/>
    <sheet name="Kopsavilkums2.kārta" sheetId="4" r:id="rId4"/>
    <sheet name="Kopsavilkums3.kārta" sheetId="5" r:id="rId5"/>
    <sheet name="1.CD_I kārta" sheetId="6" r:id="rId6"/>
    <sheet name="2.CD_II kārta" sheetId="7" r:id="rId7"/>
    <sheet name="LKTDR_I kārta" sheetId="8" r:id="rId8"/>
    <sheet name="LKTDR_II kārta" sheetId="9" r:id="rId9"/>
    <sheet name="ELT_I Kārta" sheetId="10" r:id="rId10"/>
    <sheet name="ELT_II StavlaukumsKārta" sheetId="11" r:id="rId11"/>
    <sheet name="ELT_III APG" sheetId="12" r:id="rId12"/>
  </sheets>
  <definedNames>
    <definedName name="_xlnm.Print_Area" localSheetId="5">'1.CD_I kārta'!$A$2:$P$81</definedName>
    <definedName name="_xlnm.Print_Area" localSheetId="6">'2.CD_II kārta'!$A$1:$P$63</definedName>
    <definedName name="_xlnm.Print_Area" localSheetId="1">'Kopsavilkums'!$A$2:$I$40</definedName>
    <definedName name="_xlnm.Print_Area" localSheetId="0">'Koptame'!$B$2:$D$29</definedName>
    <definedName name="_xlnm.Print_Area" localSheetId="7">'LKTDR_I kārta'!$A$1:$P$41</definedName>
    <definedName name="_xlnm.Print_Area" localSheetId="8">'LKTDR_II kārta'!$A$1:$P$38</definedName>
    <definedName name="_xlnm.Print_Titles" localSheetId="5">'1.CD_I kārta'!$13:$14</definedName>
  </definedNames>
  <calcPr fullCalcOnLoad="1" fullPrecision="0"/>
</workbook>
</file>

<file path=xl/comments6.xml><?xml version="1.0" encoding="utf-8"?>
<comments xmlns="http://schemas.openxmlformats.org/spreadsheetml/2006/main">
  <authors>
    <author>Agnese Done</author>
  </authors>
  <commentList>
    <comment ref="E70" authorId="0">
      <text>
        <r>
          <rPr>
            <b/>
            <sz val="9"/>
            <rFont val="Tahoma"/>
            <family val="2"/>
          </rPr>
          <t>Agnese Done:</t>
        </r>
        <r>
          <rPr>
            <sz val="9"/>
            <rFont val="Tahoma"/>
            <family val="2"/>
          </rPr>
          <t xml:space="preserve">
šo es izlaboju</t>
        </r>
      </text>
    </comment>
  </commentList>
</comments>
</file>

<file path=xl/sharedStrings.xml><?xml version="1.0" encoding="utf-8"?>
<sst xmlns="http://schemas.openxmlformats.org/spreadsheetml/2006/main" count="1213" uniqueCount="397">
  <si>
    <t> Nr.</t>
  </si>
  <si>
    <t>p.k.</t>
  </si>
  <si>
    <t> Objekta nosaukums</t>
  </si>
  <si>
    <t> Objekta izmaksas</t>
  </si>
  <si>
    <t>  </t>
  </si>
  <si>
    <r>
      <t> </t>
    </r>
    <r>
      <rPr>
        <b/>
        <sz val="12"/>
        <rFont val="Times New Roman"/>
        <family val="1"/>
      </rPr>
      <t>Kopā</t>
    </r>
  </si>
  <si>
    <t>Būves nosaukums</t>
  </si>
  <si>
    <t> Pasūtījuma Nr.</t>
  </si>
  <si>
    <t>Būvniecības koptāme</t>
  </si>
  <si>
    <t> Sastādīja</t>
  </si>
  <si>
    <t> (paraksts un tā atšifrējums, datums)</t>
  </si>
  <si>
    <t>m</t>
  </si>
  <si>
    <t>Kopā:</t>
  </si>
  <si>
    <t> Sastādīja:</t>
  </si>
  <si>
    <t>gb.</t>
  </si>
  <si>
    <t xml:space="preserve">Tāmes izmaksas </t>
  </si>
  <si>
    <t xml:space="preserve"> Tāme sastādīta </t>
  </si>
  <si>
    <t> Kods</t>
  </si>
  <si>
    <t> Mērvienība</t>
  </si>
  <si>
    <t> Daudzums</t>
  </si>
  <si>
    <t> Vienības izmaksas</t>
  </si>
  <si>
    <t> Kopā uz visu apjomu</t>
  </si>
  <si>
    <t>nosaukums</t>
  </si>
  <si>
    <t> laika norma (c/h)</t>
  </si>
  <si>
    <t> Kods,</t>
  </si>
  <si>
    <t>tāmes Nr.</t>
  </si>
  <si>
    <t> Tai skaitā</t>
  </si>
  <si>
    <r>
      <t> </t>
    </r>
    <r>
      <rPr>
        <i/>
        <sz val="12"/>
        <rFont val="Times New Roman"/>
        <family val="1"/>
      </rPr>
      <t>t.sk. darba aizsardzība</t>
    </r>
  </si>
  <si>
    <r>
      <t> </t>
    </r>
    <r>
      <rPr>
        <b/>
        <sz val="12"/>
        <rFont val="Times New Roman"/>
        <family val="1"/>
      </rPr>
      <t>Pavisam kopā</t>
    </r>
  </si>
  <si>
    <t> Pārbaudīja</t>
  </si>
  <si>
    <t xml:space="preserve"> Kopējā darbietilpība, c/h </t>
  </si>
  <si>
    <t>Objekta nosaukums</t>
  </si>
  <si>
    <t>Objekta adrese</t>
  </si>
  <si>
    <t>35-00000, Nr.1</t>
  </si>
  <si>
    <t>Lokālā tāme Nr.1</t>
  </si>
  <si>
    <t> PVN (21 %)</t>
  </si>
  <si>
    <t xml:space="preserve">Pasūtījuma nr. </t>
  </si>
  <si>
    <t xml:space="preserve">Būvdarbu </t>
  </si>
  <si>
    <t xml:space="preserve"> darba alga </t>
  </si>
  <si>
    <t> mehānismi</t>
  </si>
  <si>
    <t> kopā</t>
  </si>
  <si>
    <t xml:space="preserve"> summa </t>
  </si>
  <si>
    <t>Kopsavilkuma aprēķins Nr.1</t>
  </si>
  <si>
    <t>(būvdarbu veids vai konstruktīvā elementa nosaukums)</t>
  </si>
  <si>
    <t>Sertifikāta Nr.</t>
  </si>
  <si>
    <t>Būvdarbu veids vai konstruktīvā elementa nosaukums</t>
  </si>
  <si>
    <t> Tāmes izmaksas</t>
  </si>
  <si>
    <t> darba alga</t>
  </si>
  <si>
    <t>(euro)</t>
  </si>
  <si>
    <t>euro</t>
  </si>
  <si>
    <t> Par kopējo summu, euro</t>
  </si>
  <si>
    <t> darba samaksas likme (euro/h)</t>
  </si>
  <si>
    <t>būvizstrādā-jumi</t>
  </si>
  <si>
    <t> Darbietilpī-ba (c/h)</t>
  </si>
  <si>
    <t>DAŽĀDI DARBI</t>
  </si>
  <si>
    <t>N/A</t>
  </si>
  <si>
    <t>Ceļa seguma konstrukcija brauktuvei (ar asfaltbetona segumu):</t>
  </si>
  <si>
    <t>SATIKSMES APRĪKOJUMS</t>
  </si>
  <si>
    <t>KOMUNIKĀCIJU AIZSARDZĪBA</t>
  </si>
  <si>
    <t>KOMUNIKĀCIJU IZBŪVE</t>
  </si>
  <si>
    <r>
      <t>m</t>
    </r>
    <r>
      <rPr>
        <i/>
        <vertAlign val="superscript"/>
        <sz val="12"/>
        <color indexed="8"/>
        <rFont val="Times New Roman"/>
        <family val="1"/>
      </rPr>
      <t>2</t>
    </r>
  </si>
  <si>
    <r>
      <t>m</t>
    </r>
    <r>
      <rPr>
        <i/>
        <vertAlign val="superscript"/>
        <sz val="12"/>
        <color indexed="8"/>
        <rFont val="Times New Roman"/>
        <family val="1"/>
      </rPr>
      <t>3</t>
    </r>
  </si>
  <si>
    <t>Izlīdzinošās starpkārtas būvniecība h=3cm biezumā</t>
  </si>
  <si>
    <t>Liekās grunts norakšana un transports uz atbērtni</t>
  </si>
  <si>
    <t>LABIEKĀRTOJUMS</t>
  </si>
  <si>
    <t>Augu zeme apsēta ar zāls sēklu, h= 10 cm</t>
  </si>
  <si>
    <t>Betona apmaļu BR 100.30.15, t.s. šķembu pamata, izbūve</t>
  </si>
  <si>
    <t>Betona apmaļu BR 100.22.15, t.s. šķembu pamata, izbūve</t>
  </si>
  <si>
    <t>Betona ietves apmales BR100.20.8, t.s. šķembu pamata, izbūve</t>
  </si>
  <si>
    <t> darbietil -   pība (c/h)</t>
  </si>
  <si>
    <t>būvizstrā-   dājumi</t>
  </si>
  <si>
    <t>būvizstrā-  dājumi</t>
  </si>
  <si>
    <t> mehā-  nismi</t>
  </si>
  <si>
    <t>Tāme sastādīta</t>
  </si>
  <si>
    <t>Pasūtījuma Nr.</t>
  </si>
  <si>
    <t>Asfaltbetona seguma savienojumu vietu frēzēšana brauktuvei, vidēji 4 cm biezumā</t>
  </si>
  <si>
    <t>Salizturīgās kārtas būvniecība h= 20 cm biezumā</t>
  </si>
  <si>
    <t xml:space="preserve">Objekta nosaukums: Nīcas sporta laukuma būvniecība </t>
  </si>
  <si>
    <t xml:space="preserve">Būves nosaukums: Nīcas sporta laukuma būvniecība </t>
  </si>
  <si>
    <t>Nīcas sporta laukuma būvniecība</t>
  </si>
  <si>
    <t>Skolas iela 14, Nīca, Nīcas pagasts, Nīcas novads</t>
  </si>
  <si>
    <t>Nesaistītu minerālmateriālu 0/45 segas pamata kārtas būvniecība h=15 cm biezumā</t>
  </si>
  <si>
    <t>Koku ciršana un sakņu kamola raušana, t.sk., transports uz atbērtni</t>
  </si>
  <si>
    <t>Koku rindas ciršana un sakņu kamola raušana, t.sk., transports uz atbērtni</t>
  </si>
  <si>
    <t xml:space="preserve">Porasfalta PA16 būvniecība h=6cm biezumā </t>
  </si>
  <si>
    <t>Ceļa seguma konstrukcija (ietvei , piekļuvei stadionam):</t>
  </si>
  <si>
    <t>Betona bruģakmens seguma būvniecība "Prizma" 200x100x60 vai ekvivalents, h=6cm biezumā (gājēju slodze)</t>
  </si>
  <si>
    <t>SPORTA LAUKUMU SEGUMI UN INVENTĀRS</t>
  </si>
  <si>
    <t>kompl.</t>
  </si>
  <si>
    <t>Lokālā tāme Nr.2</t>
  </si>
  <si>
    <t>Akmens bruģa demontāža/montāža</t>
  </si>
  <si>
    <t>Betona bruģakmens seguma būvniecība "Prizma" 200x100x80 vai ekvivalents, h=8cm biezumā (transporta slodze)</t>
  </si>
  <si>
    <t>Lokālā tāme Nr.3</t>
  </si>
  <si>
    <t>Asfaltbetona dilumkārtas AC11 surf būvniecība h=4cm biezumā pamatbrauktuvei un savienojuma zonās ar esošo asfalta segumu</t>
  </si>
  <si>
    <t>Nesaistītu minerālmateriālu 0/45 segas pamata kārtas būvniecība h=15 cm biezumā(pie betona apmalēm)</t>
  </si>
  <si>
    <t>Salizturīgās kārtas būvniecība h= 30 cm biezumā (pie betona apmalēm)</t>
  </si>
  <si>
    <t>Asfaltbetona pamatkārtas AC16 base būvniecība h=4cm biezumā brauktuvei un gar brauktuves betona apmalēm</t>
  </si>
  <si>
    <t>Lietus gūlijas 200/400 izbūve (ar 0,7 l nosēddaļu), taisnstūra pārsedze un reste</t>
  </si>
  <si>
    <t>Skataka DN400/200 komplektācijā ar pamatni, teleskopisko cauruli, rāmi un vāku slodzei 40 t,  līdz h=2,0 m,  tās montāža</t>
  </si>
  <si>
    <t>35-00001</t>
  </si>
  <si>
    <t>35-00002</t>
  </si>
  <si>
    <t>35-00003</t>
  </si>
  <si>
    <t>35-00004</t>
  </si>
  <si>
    <t>35-00005</t>
  </si>
  <si>
    <t>35-00006</t>
  </si>
  <si>
    <t>35-00007</t>
  </si>
  <si>
    <t>35-00008</t>
  </si>
  <si>
    <t>35-00009</t>
  </si>
  <si>
    <t>35-00010</t>
  </si>
  <si>
    <t>35-00011</t>
  </si>
  <si>
    <t>35-00012</t>
  </si>
  <si>
    <t>35-00013</t>
  </si>
  <si>
    <t>35-00014</t>
  </si>
  <si>
    <t>35-00015</t>
  </si>
  <si>
    <t>35-00016</t>
  </si>
  <si>
    <t>35-00017</t>
  </si>
  <si>
    <t>35-00018</t>
  </si>
  <si>
    <t>35-00000, Nr.2</t>
  </si>
  <si>
    <t>Objekta adrese: Skolas iela 14, Nīca, Nīcas pagasts, Nīcas novads</t>
  </si>
  <si>
    <t>Uzbēruma veidošana no ierakuma grunts</t>
  </si>
  <si>
    <t>Ierakuma veidošana seguma izbūves vietās izlīdzinot uz vietas</t>
  </si>
  <si>
    <t>Asfaltbetona seguma demontāža un transports uz atbērtni</t>
  </si>
  <si>
    <t>Betona bruģa demontāža un transports uz atbērtni</t>
  </si>
  <si>
    <t>Augu zemes noņemšana, h= 10 cm un transports uz atbērtni</t>
  </si>
  <si>
    <t>Asfaltbetons AC11surf h= 4cm biezumā tranšeju zonās</t>
  </si>
  <si>
    <t>Asfaltbetons AC16base h= 4cm biezumā tranšeju zonās</t>
  </si>
  <si>
    <t>AR SAISTVIELĀM SAISTĪTAS  KONSTRUKTĪVĀS KĀRTAS</t>
  </si>
  <si>
    <t>AR SAISTVIELĀM NESAISTĪTAS  KONSTRUKTĪVĀS KĀRTAS</t>
  </si>
  <si>
    <t>35-00019</t>
  </si>
  <si>
    <t>35-00020</t>
  </si>
  <si>
    <t>35-00021</t>
  </si>
  <si>
    <t>35-00022</t>
  </si>
  <si>
    <t>35-00023</t>
  </si>
  <si>
    <t>35-00024</t>
  </si>
  <si>
    <t>35-00025</t>
  </si>
  <si>
    <t>35-00026</t>
  </si>
  <si>
    <t>35-00027</t>
  </si>
  <si>
    <t>35-00028</t>
  </si>
  <si>
    <t>35-00029</t>
  </si>
  <si>
    <t>35-00030</t>
  </si>
  <si>
    <t>35-00031</t>
  </si>
  <si>
    <t>35-00032</t>
  </si>
  <si>
    <t>35-00033</t>
  </si>
  <si>
    <t>35-00034</t>
  </si>
  <si>
    <t>Betona apmales demontāža un transports uz atbērtni</t>
  </si>
  <si>
    <t>Betona bruģa demontāža un atdošana pasūtītājam</t>
  </si>
  <si>
    <t>Akmens bruģakmens seguma būvniecība h=14-15cm biezumā</t>
  </si>
  <si>
    <t xml:space="preserve">Salizturīgās kārtas būvniecība h= 20 cm biezumā </t>
  </si>
  <si>
    <t>Ceļa seguma konstrukcija stāvlaukumam:</t>
  </si>
  <si>
    <t>Ceļa seguma konstrukcija ietvei :</t>
  </si>
  <si>
    <t>Pārbruģēšana ar esošo cementbetona bruģi/akmens bruģi</t>
  </si>
  <si>
    <t>Esošās ceļa zīmes pārcelšana, t.sk. balsti</t>
  </si>
  <si>
    <t>Ceļa zīmju un balstu demontāža</t>
  </si>
  <si>
    <t>Nīcas sporta laukuma būvniecība I kārta, LKT/DR daļa</t>
  </si>
  <si>
    <r>
      <t xml:space="preserve">Dalītās aizsargcaurules izbūve </t>
    </r>
    <r>
      <rPr>
        <sz val="12"/>
        <rFont val="Calibri"/>
        <family val="2"/>
      </rPr>
      <t>Ø</t>
    </r>
    <r>
      <rPr>
        <i/>
        <sz val="12"/>
        <rFont val="Times New Roman"/>
        <family val="1"/>
      </rPr>
      <t>110</t>
    </r>
  </si>
  <si>
    <t>LIETUS KANALIZĀCIJU SISTĒMU IZBŪVE</t>
  </si>
  <si>
    <t>Lokālā tāme Nr.4</t>
  </si>
  <si>
    <t>vieta</t>
  </si>
  <si>
    <t>Sakaru kanalizācijas šķērsošanas vieta</t>
  </si>
  <si>
    <t>Kanalizācijas kolektora d-160 šķērsošanas vieta</t>
  </si>
  <si>
    <t>Projektētā apgaismojuma kabeļa šķersošanas vieta</t>
  </si>
  <si>
    <r>
      <t>m</t>
    </r>
    <r>
      <rPr>
        <i/>
        <sz val="12"/>
        <rFont val="Arial"/>
        <family val="2"/>
      </rPr>
      <t>³</t>
    </r>
  </si>
  <si>
    <t xml:space="preserve">Esošo skataku vāku līmeņošana </t>
  </si>
  <si>
    <t>Siltumtrases  Ø 180 mm šķērsošanas vieta</t>
  </si>
  <si>
    <t>DRENĀŽAS SISTĒMU IZBŪVE</t>
  </si>
  <si>
    <t>m³</t>
  </si>
  <si>
    <t>Smilts pamatnes ierīkošana zem cauruļvadiem h=15cm</t>
  </si>
  <si>
    <t>Grunts ūdens līmeņa pazemināšana</t>
  </si>
  <si>
    <t>Liekās grunts transports uz atbērtni</t>
  </si>
  <si>
    <t>GRUNTS DARBI</t>
  </si>
  <si>
    <r>
      <t>Tranšejas rakšana (h</t>
    </r>
    <r>
      <rPr>
        <i/>
        <vertAlign val="subscript"/>
        <sz val="12"/>
        <rFont val="Times New Roman"/>
        <family val="1"/>
      </rPr>
      <t>vid</t>
    </r>
    <r>
      <rPr>
        <i/>
        <sz val="12"/>
        <rFont val="Times New Roman"/>
        <family val="1"/>
      </rPr>
      <t>=1,00 m) cauruļvadu montāžai</t>
    </r>
  </si>
  <si>
    <t>Nīcas sporta laukuma būvniecība LKT/DR tīkli I kārta</t>
  </si>
  <si>
    <t>Zemsprieguma kabeļa šķērsošanas vieta</t>
  </si>
  <si>
    <t xml:space="preserve">Oļu d16-32 apbērums caurulei (d+2x20 cm platumā x20 cm biezumā) </t>
  </si>
  <si>
    <t>Tranšejas aizbēršana ar esošo grunti</t>
  </si>
  <si>
    <t>Grunts apmaiņa, hvid. = 70 cm dziļumā izmantojot ierakuma grunti</t>
  </si>
  <si>
    <t>Ierakuma veidošana seguma izbūves vietās pārvietojot uzbērumā</t>
  </si>
  <si>
    <t xml:space="preserve">Grunts apmaiņa, hvid. = 70 cm dziļumā izmantojot pievesto grunti </t>
  </si>
  <si>
    <t>Uzbēruma veidošana nopievestās grunts</t>
  </si>
  <si>
    <t>Nr.
p.k.</t>
  </si>
  <si>
    <t>Darba veids vai
konstruktīvā
elementa nosaukums</t>
  </si>
  <si>
    <t>Mērvienība</t>
  </si>
  <si>
    <t>Daudzums</t>
  </si>
  <si>
    <t>Vienības izmaksa</t>
  </si>
  <si>
    <t>Kopā uz visu apjomu</t>
  </si>
  <si>
    <t>Piezīmes</t>
  </si>
  <si>
    <t>laika norma 
(c/h)</t>
  </si>
  <si>
    <t>darba samaksas 
likme, (euro/h)</t>
  </si>
  <si>
    <t>darba alga
(euro)</t>
  </si>
  <si>
    <t>materiāli
(euro)</t>
  </si>
  <si>
    <t>mehānismi
(euro)</t>
  </si>
  <si>
    <t>kopā (euro)</t>
  </si>
  <si>
    <t>darbietilpība
(c/h)</t>
  </si>
  <si>
    <t>summa (euro)</t>
  </si>
  <si>
    <t>Galvenie montāžas darbi</t>
  </si>
  <si>
    <t>Rakšanas atļaujas saņemšana</t>
  </si>
  <si>
    <t>objekts</t>
  </si>
  <si>
    <t>EPL vai sarkanās līnijas nospraušana</t>
  </si>
  <si>
    <t>km</t>
  </si>
  <si>
    <t>EPL digitālā uzmērīšana</t>
  </si>
  <si>
    <t>Tranšejas rakšana un aizbēršana viena līdz divu kabeļu (caurules) gūldīšanai 0.7m dziļumā</t>
  </si>
  <si>
    <t>Tranšejas rakšana un aizbēršana viena līdz divu kabeļu (caurules) gūldīšanai 1m dziļumā</t>
  </si>
  <si>
    <t>Tranšejas rakšana un aizbēršanatrīs līdz četru kabeļu (caurules) gūldīšanai 1m dziļumā</t>
  </si>
  <si>
    <t>Aizsargcaurules un zemējums zem stadiona 1. kārta</t>
  </si>
  <si>
    <t>Aizsargcaurule EVOCAB FLEX d50, 450N</t>
  </si>
  <si>
    <t>Zemējuma lente 40x4mm</t>
  </si>
  <si>
    <t>Krusta klemme 40mm lentēm</t>
  </si>
  <si>
    <t>gab.</t>
  </si>
  <si>
    <t>Tranšeja - bedre kabeļa vai citu apakšzemes komunikāciju apsekošanai (šurfēšana)</t>
  </si>
  <si>
    <t>Tranšejas rakšana un aizbēršana trīs līdz četru kabeļu (caurules) gūldīšanai 0.7m dziļumā</t>
  </si>
  <si>
    <t>Tranšejas rakšana un aizbēršana viena līdz divu kabeļu (caurules) gūldīšanai 0.7m dziļumā ar rokām</t>
  </si>
  <si>
    <t>PEHD caurules d&gt;110 mm horizontāla urbšana-caurvilkšana</t>
  </si>
  <si>
    <t>PEHD caurules d&lt;110 mm horizontāla urbšana-caurvilkšana</t>
  </si>
  <si>
    <t>Nodošanas dokumentācija un mērījumi</t>
  </si>
  <si>
    <t>KKM-2, pamatne PKM-2</t>
  </si>
  <si>
    <t>Kabelis NYY-O 2x4mm²</t>
  </si>
  <si>
    <t>Brīdinājuma lenta</t>
  </si>
  <si>
    <t>Gala apdare SEH4 4x6-35mm²</t>
  </si>
  <si>
    <t>Aizsargcaurule EVOCAB HARD d50, 750N</t>
  </si>
  <si>
    <t>Caurdures caurule STING, d125</t>
  </si>
  <si>
    <t>Caurdures caurule STING, d50</t>
  </si>
  <si>
    <t>Zemējuma stienis d20mm, 1.5m</t>
  </si>
  <si>
    <t>Klemme stieple/40mm lente pie d20mm zemējuma stieņa</t>
  </si>
  <si>
    <t>Vara zemējuma vads 35mm²</t>
  </si>
  <si>
    <t>Futbola stadiona prožektoru balsta (h=17m) pamata tehniskā risinājuma izstrādāšana, ņemot vērā, ka teritorijā zem laukuma 2-3m dziļumā ir mitras kūdras slānis</t>
  </si>
  <si>
    <t>Prožektora balsta pamata montāža pēc iepriekš izstrādāta, aprēķināta un saskaņota tehniskā risinājuma</t>
  </si>
  <si>
    <t>DALI apgaismojuma vadības programēšana</t>
  </si>
  <si>
    <t>Personāla instruktāža un apmācība par apgaismojuma vadūbu</t>
  </si>
  <si>
    <t>Galvenie materiali</t>
  </si>
  <si>
    <t>Apgaismojuma masts ar stiprināmo platformu. Masta augstums 28m. N.C.M. vai ekvivalents</t>
  </si>
  <si>
    <t>NCM masts n.4 High masts H=m.17 diam.180/510 mm th.5-5 mm with base plate, fixed platform m.2 x 0,7 with crossbars able to support n.12 floodlights S=0,35 m2 each on 180° - wind speed 148 km/h at the top of the pole, ladder with protection hoops, n.1 resting stage, hot dip galvanized + anchor bolts BEZ BETONA FUNDAMENTA</t>
  </si>
  <si>
    <t>Gaismeklis 340W 160 LEDs 44030 lm VIZULO OWL 340 DALI, vai ekvivalents</t>
  </si>
  <si>
    <t>Vizulo Owl 340 W 160 LEDs OW 340 740 L01 B160 SF DALIArticle No.: 340 W 160 LEDs</t>
  </si>
  <si>
    <t>Gaismeklis 340W 160 LEDs 46232 lm VIZULO OWL 340 DALI, vai ekvivalents</t>
  </si>
  <si>
    <t>Vizulo Owl 340 W 160 LEDs OW 340 740 L13 B160 SF DALIArticle No.: 340 W 160 LEDs</t>
  </si>
  <si>
    <t>Vizulo Owl 340 W 160 LEDs OW 340 740 L14 B160 SF DALIArticle No.: 340 W 160 LEDs</t>
  </si>
  <si>
    <t>Metāla sadales skapis 300x300x150mm (ar mont. pl.) IP66 Argenta</t>
  </si>
  <si>
    <t>Atzarojuma savienotāja komplekts SV15.5</t>
  </si>
  <si>
    <t>Kabelis NYY-JZ 7x2.5mm²</t>
  </si>
  <si>
    <t>Kabeļa ievads PG16 (5-12mm kab.) IP68 PG13.5</t>
  </si>
  <si>
    <t>Kabeļa ievads PG16 (14-25mm kab.) IP68 PG29</t>
  </si>
  <si>
    <t>Gofrēta caurule D=25mm 750N</t>
  </si>
  <si>
    <t>DALI barošanas bloks</t>
  </si>
  <si>
    <t>DALI grupas kontrolieris (4 grupas)</t>
  </si>
  <si>
    <t>Zemējuma stieple d10mm, tērauda</t>
  </si>
  <si>
    <t>Apgaismojuma  balsta pamatu konstrukcijas zemēšanas materiāli pēc tehniskā risinājuma</t>
  </si>
  <si>
    <t>Izolēta traversa d8-100mm vai d16mm uzvērējam</t>
  </si>
  <si>
    <t>Izolēts zibensaizsardzības komplekts, VRS siprinājums 101 VRS-16</t>
  </si>
  <si>
    <t>Vada turētājs VA iscon h VA</t>
  </si>
  <si>
    <t>IsCON 75 SW</t>
  </si>
  <si>
    <t>Pieslēguma elements isCon conect</t>
  </si>
  <si>
    <t>Pieslēguma plate isCon vadam</t>
  </si>
  <si>
    <t>Zemējuma inspekcijas lūka</t>
  </si>
  <si>
    <t>Tranšejas rakšana un aizbēršana viena līdz divu kabeļu (caurules) gūldīšanai 1m dziļumā ar rokām</t>
  </si>
  <si>
    <t>Apgaismojuma balstu un konsoles rūpneciska krāsošana</t>
  </si>
  <si>
    <t>Kronšteins gaismeklim</t>
  </si>
  <si>
    <t>Skatīt 1. pielikumu</t>
  </si>
  <si>
    <t>Gaismeklis  Benito CAMPRODONILCP01633 16 LED @700mA 35W 3000K, T3</t>
  </si>
  <si>
    <t>Stabs parka 5.5m, cinkots, P5.5</t>
  </si>
  <si>
    <t>Gumijas blīve GB-RG</t>
  </si>
  <si>
    <t>Pamatne stabam DBP-8</t>
  </si>
  <si>
    <t>Spaiļu bloks SV.15</t>
  </si>
  <si>
    <t>Automātslēdzis  1f b 6A</t>
  </si>
  <si>
    <t>PEHD caurules d=70 līdz 110 mm horizontāla urbšana-caurvilkšana</t>
  </si>
  <si>
    <t xml:space="preserve">Gaismeklis ar spuldzi - Benito CAMPRODON LUM. 70W HPS/MH  </t>
  </si>
  <si>
    <t>Nav nepieciešama, ja izbūvē pirmajā kārtā</t>
  </si>
  <si>
    <t>Ceļa seguma konstrukcija sporta laukumam:</t>
  </si>
  <si>
    <t>Betona bruģakmens seguma būvniecība "Prizma" 200x100x60 vai ekvivalents, h=6cm biezumā (ietvei)</t>
  </si>
  <si>
    <t>Betona bruģakmens seguma būvniecība "Prizma" 200x100x60 vai ekvivalents, h=6cm biezumā (piekļuvei stadionam)</t>
  </si>
  <si>
    <t>22-00000, Nr.6</t>
  </si>
  <si>
    <t>27-00000, Nr.4</t>
  </si>
  <si>
    <t>27-00001</t>
  </si>
  <si>
    <t>27-00002</t>
  </si>
  <si>
    <t>27-00003</t>
  </si>
  <si>
    <t>27-00004</t>
  </si>
  <si>
    <t>27-00005</t>
  </si>
  <si>
    <t>27-00006</t>
  </si>
  <si>
    <t>27-00007</t>
  </si>
  <si>
    <t>27-00008</t>
  </si>
  <si>
    <t>27-00009</t>
  </si>
  <si>
    <t>27-00010</t>
  </si>
  <si>
    <t>27-00011</t>
  </si>
  <si>
    <t>27-00012</t>
  </si>
  <si>
    <t>27-00013</t>
  </si>
  <si>
    <t>27-00014</t>
  </si>
  <si>
    <t>27-00015</t>
  </si>
  <si>
    <t>27-00016</t>
  </si>
  <si>
    <t>Kopsavilkuma aprēķins Nr.2</t>
  </si>
  <si>
    <t>Kopsavilkuma aprēķins Nr.4</t>
  </si>
  <si>
    <t>Nīcas sporta laukuma būvniecība II kārta, teritorijas daļa</t>
  </si>
  <si>
    <t>Nīcas sporta laukuma būvniecība I kārta, teritorijas daļa</t>
  </si>
  <si>
    <t>Nīcas sporta laukuma būvniecība  II kārta, teritorijas daļa</t>
  </si>
  <si>
    <t>Pieslēgums pie esošās kanalizācijas akas</t>
  </si>
  <si>
    <t>35-00035</t>
  </si>
  <si>
    <t>35-00036</t>
  </si>
  <si>
    <t>35-00037</t>
  </si>
  <si>
    <t>35-00038</t>
  </si>
  <si>
    <t>35-00039</t>
  </si>
  <si>
    <t>35-00040</t>
  </si>
  <si>
    <t>Nīcas sporta laukuma būvniecība II kārta, LKT/DR daļa</t>
  </si>
  <si>
    <t>27-00000, Nr.3</t>
  </si>
  <si>
    <t>22-00000, Nr.5</t>
  </si>
  <si>
    <t>Nīcas sporta laukuma būvniecība  LKT/DR tīkli II kārta</t>
  </si>
  <si>
    <t>Futbola laukuma elektroapgāde</t>
  </si>
  <si>
    <t>Aizsargcaurules un zemējums zem stadiona</t>
  </si>
  <si>
    <t>Lokālā tāme Nr.5</t>
  </si>
  <si>
    <t>Lokālā tāme Nr.6</t>
  </si>
  <si>
    <t>Kopsavilkuma aprēķins Nr.3</t>
  </si>
  <si>
    <t xml:space="preserve">Futbola laukuma elektroapgāde </t>
  </si>
  <si>
    <t xml:space="preserve">Futbola laukuma prožekotora balsti </t>
  </si>
  <si>
    <t xml:space="preserve">Teritorijas apgaismojums </t>
  </si>
  <si>
    <t>Zālāja atjaunošana</t>
  </si>
  <si>
    <t>m²</t>
  </si>
  <si>
    <t>Grants seguma atjaunošana</t>
  </si>
  <si>
    <t>Lokālā tāme Nr.7</t>
  </si>
  <si>
    <t>22-00000, Nr.7</t>
  </si>
  <si>
    <t>Ārējie elektriskie tīkli ELT, sporta laukuma elektroapgāde  I kārta</t>
  </si>
  <si>
    <t>Ārējie elektriskie tīkli ELT, sporta laukuma elektroapgāde II kārta</t>
  </si>
  <si>
    <t>Ārējie elektriskie tīkli ELT, sporta laukuma elektroapgāde III kārta</t>
  </si>
  <si>
    <t>Nīcas sporta laukuma būvniecība   I kārta, teritorijas daļa</t>
  </si>
  <si>
    <t>Nīcas sporta laukuma būvniecība, I kārta</t>
  </si>
  <si>
    <t>Nīcas sporta laukuma būvniecība, II kārta</t>
  </si>
  <si>
    <t>Nīcas sporta laukuma būvniecība, III kārta</t>
  </si>
  <si>
    <t>Smilts starpkārta, h=11cm</t>
  </si>
  <si>
    <t>Tāllēkšanas piezemēšanās laukuma (smilšu bedre) izbūve:</t>
  </si>
  <si>
    <t>Gultnes izstrāde zem tāllēkšanas piezemēšanās laukuma (smilšu bedre), izrakto grunti izlīdzinot uz vietas</t>
  </si>
  <si>
    <t>35-00041</t>
  </si>
  <si>
    <t>Skalota smilts 50 cm biezumā</t>
  </si>
  <si>
    <t>35-00042</t>
  </si>
  <si>
    <t>Sadalne "MS", skatīt shēmu (KKM-2, pamatne PKM-2)</t>
  </si>
  <si>
    <t>Sadalne "Nr.1", skatīt shēmu (KKM-2, pamatne PKM-2)</t>
  </si>
  <si>
    <t>Sadalne "Nr.2", skatīt shēmu (KKM-2, pamatne PKM-2)</t>
  </si>
  <si>
    <t>Kabelis AXPK-PLUS 4x35mm²</t>
  </si>
  <si>
    <t>Kabelis XPUJ 5x1.5mm²</t>
  </si>
  <si>
    <t>Uztveršanas stienis 3m, AL</t>
  </si>
  <si>
    <t>Kabelis XPUJ 3x1.5mm²</t>
  </si>
  <si>
    <t>Kabelis AXPK-PLUS 4x16mm²</t>
  </si>
  <si>
    <t>kpl.</t>
  </si>
  <si>
    <t>Tranšejas aizbēršana ar drenējošu grunti virs drenāžas d160</t>
  </si>
  <si>
    <t>27-00017</t>
  </si>
  <si>
    <t>Objekta nospraušana</t>
  </si>
  <si>
    <t>Nesaistītu minerālmateriālu 0/32pn segas pamata nesošās kārtas būvniecība h=14 cm biezumā</t>
  </si>
  <si>
    <t>Nesaistītu minerālmateriālu 0/32pn segas pamata nesošās kārtas būvniecība h=20cm biezumā</t>
  </si>
  <si>
    <t>Nesaistītu minerālmateriālu 0/32pn segas pamata nesošās kārtas būvniecība h=12cm biezumā</t>
  </si>
  <si>
    <t>Nesaistītu minerālmateriālu 0/32pn segas pamata nesošās kārtas būvniecība 
h=10-15 cm biezumā</t>
  </si>
  <si>
    <t>Ceļu horizontālo apzīmējumu uzklāšana roku darbā ar plastiskajiem materiāliem</t>
  </si>
  <si>
    <r>
      <t>m</t>
    </r>
    <r>
      <rPr>
        <i/>
        <vertAlign val="superscript"/>
        <sz val="12"/>
        <rFont val="Times New Roman"/>
        <family val="1"/>
      </rPr>
      <t>2</t>
    </r>
  </si>
  <si>
    <t>Līniju marķējums vieglatlētikas sektoriem, skrejceļam</t>
  </si>
  <si>
    <t>Līniju marķējums sporta laukumam (teniss, basketbols, volejbols)</t>
  </si>
  <si>
    <t>Uzbēruma izveide zem tāllēkšanas piezemēšanās laukuma (smilšu bedre) izmantojot pievesto grunti</t>
  </si>
  <si>
    <t>35-00043</t>
  </si>
  <si>
    <t>35-00044</t>
  </si>
  <si>
    <t>35-00045</t>
  </si>
  <si>
    <t>Soliņu uzstādīšana saskaņā ar pielikumu Nr.8 vai ekvivalents</t>
  </si>
  <si>
    <t>Atkritumu urnu uzstādīšana saskaņā ar pielikumu Nr.7 vai ekvivalents</t>
  </si>
  <si>
    <t>Karogu mastu uzstādīšana. Augstums - 8 m, stiklšķiedra, baltā krāsā, masta uzgalis "Balta lāse", pacelšanas sistēma - standarta, saskaņā ar pielikumu Nr.6 vai ekvivalents</t>
  </si>
  <si>
    <t>Skrejceļa sintētiskais segums 13 mm biezumā Spray sistēma (Tetrapur ENZ II) IAAF sertifikāts vai ekvivalents</t>
  </si>
  <si>
    <t>Sporta laukuma (teniss, basketbols, volejbols) sintētiskais segums 14 mm Tetrapur ENZ IVS vai ekvivalents</t>
  </si>
  <si>
    <t>Tāllēkšanas atspēriena dēlītis un montāža paredzot stiprināt betona C16/20 pamatos (h= 8 cm) ar kasti, paliktni un vāku, plastilīnu Polanik S 0294 vai ekvivalents</t>
  </si>
  <si>
    <t>Tāllekšanas bedres pārsegs PVC, 8,75mx3,50m vai ekvivalents</t>
  </si>
  <si>
    <t xml:space="preserve">Basketbola grozu (skat.pielikumu Nr.4) uzstādīšana - Pārvietojamā basketbola groza konstrukcija , pagarinājuma balsts – 225 cm. FIBA sertificēts – 3 kategorija. Grozs atbilst EN1270 standartiem, u.c.prasības saskaņā ar pielikumu Nr.4 vai ekvivalents
</t>
  </si>
  <si>
    <t>Universālo volejbola stabu komplekta uzstādīšana (skat.pielikumu Nr.5 vai ekvivalents, paredzēts āra laukumiem), t.sk.: 
- Alumīnija alumīnija profila 100x120 mm stabi 2 gab., stabi atbilst EN 1271. standarta prasībām un tiem ir atbilstības sertifikāts, viens ar skrūves tipa tīkla spriegošanas mehānismu ar kardanu, aizsargpolsterējums, maināms augstums no 1,07 m  līdz 2,43 m,kas ļauj tos izmantot, lai spēlētu tenisu, badmintonu un junioru, vīriešu un sieviešu volejbolu;
- saderīgas alumīnija ligzdas ar vāciņiem volejbola stabiem 4 gab.;
- u.c.prasības atbilstīgi pielikumam Nr.5.</t>
  </si>
  <si>
    <t>Bekasport® NYLOFOR® 2D super 2500x2030 mm paneļu žogs; rūpnieciski ražots; krāsa zaļa (RAL 6005), h=4,10m ar stabiem Bekasport® (80x50x3x4800) vai ekvivalents</t>
  </si>
  <si>
    <t>Nylofor® 3D vienas vērtnes vārti (platums 1200 mm; augstums 2030 mm, bez stabiem) ar vārtu ailei pielāgotu žoga paneli  NYLOFOR® 2D super 2500x2030 mm, krāsa zaļa (RAL 6005), atbilstīgi pielikumiem "Žogs, vārti" un rasējumam TS-5 vai ekvivalents</t>
  </si>
  <si>
    <t>Nylofor® 3D divu vērtņu vārti (platums 2400 mm; augstums 2430 mm, bez stabiem) ar vārtu ailei pielāgotu žoga paneli  NYLOFOR® 2D super 2500x1630 mm krāsa zaļa (RAL 6005), atbilstīgi pielikumiem "Žogs, vārti" un rasējumam TS-5 (bez stabiem) vai ekvivalents</t>
  </si>
  <si>
    <t>Tāllēkšanas kaste 8x2,75m (ACO SPORT 7000 Elastīgās maliņas) vai ekvivalents</t>
  </si>
  <si>
    <t>Nesaistītu minerālmateriālu 2/45 segas pamata kārtas būvniecība h=15 cm biezumā</t>
  </si>
  <si>
    <t xml:space="preserve">Drenējošā slāņa būvniecība h= 40 cm biezumā </t>
  </si>
  <si>
    <t>Salizturīgās kārtas būvniecība h= 40 cm biezumā</t>
  </si>
  <si>
    <t>35-00046</t>
  </si>
  <si>
    <t>35-00047</t>
  </si>
  <si>
    <t>Tāme sastādīta, pamatojoties uz LKT/Dr daļas rasējumiem.</t>
  </si>
  <si>
    <t>PP caurules  T8 Ø 160 ieguldīšana sausā tranšejā, atrokot un aizberot tranšeju</t>
  </si>
  <si>
    <t>PP caurules  T8 Ø 200 ieguldīšana sausā tranšejā, atrokot un aizberot tranšeju</t>
  </si>
  <si>
    <r>
      <t xml:space="preserve">Ūdensvada </t>
    </r>
    <r>
      <rPr>
        <i/>
        <sz val="12"/>
        <color indexed="8"/>
        <rFont val="Calibri"/>
        <family val="2"/>
      </rPr>
      <t>Ø</t>
    </r>
    <r>
      <rPr>
        <i/>
        <sz val="12"/>
        <color indexed="8"/>
        <rFont val="Times New Roman"/>
        <family val="1"/>
      </rPr>
      <t xml:space="preserve"> 110 mm šķērsošanas vieta</t>
    </r>
  </si>
  <si>
    <t>Drenāžas cauruļu izbūve  PEHD ∅ 110, 360° ar ģeotekstila filtru</t>
  </si>
  <si>
    <t>Drenāžas cauruļu izbūve  PEHD ∅ 160, 360° ar ģeotekstila filtru</t>
  </si>
  <si>
    <t>Veltais ģeotekstils Secutex R 404 (oļu apbērumam)</t>
  </si>
  <si>
    <t>Aizsarguzmava PP caurulei Ø 160</t>
  </si>
  <si>
    <t>Aizsarguzmava PP caurulei Ø 200</t>
  </si>
  <si>
    <t>Tāme sastādīta, pamatojoties uz ELT daļas rasējumiem.</t>
  </si>
  <si>
    <t>Tāme sastādīta 2021.gada, pamatojoties uz teritorijas daļas rasējumiem.</t>
  </si>
  <si>
    <t>Tāme sastādīta, pamatojoties uz teritorijas daļas rasējumiem.</t>
  </si>
  <si>
    <r>
      <t> </t>
    </r>
    <r>
      <rPr>
        <b/>
        <sz val="12"/>
        <rFont val="Times New Roman"/>
        <family val="1"/>
      </rPr>
      <t>Virsizdevumi (</t>
    </r>
    <r>
      <rPr>
        <b/>
        <sz val="12"/>
        <color indexed="10"/>
        <rFont val="Times New Roman"/>
        <family val="1"/>
      </rPr>
      <t>_ %</t>
    </r>
    <r>
      <rPr>
        <b/>
        <sz val="12"/>
        <rFont val="Times New Roman"/>
        <family val="1"/>
      </rPr>
      <t>)</t>
    </r>
  </si>
  <si>
    <r>
      <t> </t>
    </r>
    <r>
      <rPr>
        <b/>
        <sz val="12"/>
        <rFont val="Times New Roman"/>
        <family val="1"/>
      </rPr>
      <t>Peļņa (</t>
    </r>
    <r>
      <rPr>
        <b/>
        <sz val="12"/>
        <color indexed="10"/>
        <rFont val="Times New Roman"/>
        <family val="1"/>
      </rPr>
      <t>_%</t>
    </r>
    <r>
      <rPr>
        <b/>
        <sz val="12"/>
        <rFont val="Times New Roman"/>
        <family val="1"/>
      </rPr>
      <t>)</t>
    </r>
  </si>
  <si>
    <t xml:space="preserve">Futbola laukuma sintētiskais segums, SBR tipa pildījums, zāles h=38mm . Marķējums , baltā krāsā. </t>
  </si>
  <si>
    <t>0</t>
  </si>
  <si>
    <t xml:space="preserve"> Tāme sastādīta  </t>
  </si>
  <si>
    <t> Tiešās izmaksas kopā, t.sk.darba devēja sociālais nodoklis 23,59 (%)</t>
  </si>
  <si>
    <t>Tiešās izmaksas kopā, t.sk.darba devēja sociālais nodoklis 23,59 (%)</t>
  </si>
  <si>
    <t>Nīcas sporta laukuma būvniecība I kārta, ceļu daļa</t>
  </si>
  <si>
    <t>Nīcas sporta laukuma būvniecība II kārta, ceļu daļa</t>
  </si>
  <si>
    <t>43**</t>
  </si>
  <si>
    <t>Netiek iekļauts iepirkumā (skat. Nolikuma 2.7.punktu)</t>
  </si>
  <si>
    <r>
      <t>43</t>
    </r>
    <r>
      <rPr>
        <i/>
        <sz val="12"/>
        <color indexed="10"/>
        <rFont val="Times New Roman"/>
        <family val="1"/>
      </rPr>
      <t>**</t>
    </r>
  </si>
  <si>
    <t>13***</t>
  </si>
  <si>
    <t>Jāņem vērā tāmes pozicijā Nr.13, nevis seguma izbūves plānā TS-4-6- minētā frakcija.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</si>
</sst>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_(* #,##0_);_(* \(#,##0\);_(* &quot;-&quot;??_);_(@_)"/>
    <numFmt numFmtId="194" formatCode="#,##0.0"/>
    <numFmt numFmtId="195" formatCode="#,##0.000"/>
    <numFmt numFmtId="196" formatCode="#,##0.0000"/>
    <numFmt numFmtId="197" formatCode="&quot;Jā&quot;;&quot;Jā&quot;;&quot;Nē&quot;"/>
    <numFmt numFmtId="198" formatCode="&quot;Patiess&quot;;&quot;Patiess&quot;;&quot;Aplams&quot;"/>
    <numFmt numFmtId="199" formatCode="&quot;Ieslēgts&quot;;&quot;Ieslēgts&quot;;&quot;Izslēgts&quot;"/>
    <numFmt numFmtId="200" formatCode="[$€-2]\ #\ ##,000_);[Red]\([$€-2]\ #\ ##,000\)"/>
    <numFmt numFmtId="201" formatCode="0.00;[Red]0.00"/>
    <numFmt numFmtId="202" formatCode="#,##0.00;[Red]#,##0.00"/>
    <numFmt numFmtId="203" formatCode="#,##0.0;[Red]#,##0.0"/>
    <numFmt numFmtId="204" formatCode="0.0;[Red]0.0"/>
    <numFmt numFmtId="205" formatCode="0;[Red]0"/>
    <numFmt numFmtId="206" formatCode="_-* #,##0.000_-;\-* #,##0.000_-;_-* &quot;-&quot;??_-;_-@_-"/>
    <numFmt numFmtId="207" formatCode="#,##0.000_ ;\-#,##0.000\ "/>
    <numFmt numFmtId="208" formatCode="#,##0.00_ ;\-#,##0.00\ "/>
  </numFmts>
  <fonts count="8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i/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i/>
      <sz val="12"/>
      <name val="Arial"/>
      <family val="2"/>
    </font>
    <font>
      <i/>
      <vertAlign val="subscript"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Times New Roman"/>
      <family val="1"/>
    </font>
    <font>
      <i/>
      <sz val="12"/>
      <color indexed="8"/>
      <name val="Calibri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0" borderId="1" applyNumberFormat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7" borderId="0" applyNumberFormat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justify" vertical="top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11" xfId="15" applyFont="1" applyFill="1" applyBorder="1" applyAlignment="1">
      <alignment horizontal="center" vertical="center"/>
      <protection/>
    </xf>
    <xf numFmtId="0" fontId="73" fillId="0" borderId="11" xfId="0" applyFont="1" applyFill="1" applyBorder="1" applyAlignment="1">
      <alignment vertical="center"/>
    </xf>
    <xf numFmtId="0" fontId="73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201" fontId="6" fillId="0" borderId="11" xfId="0" applyNumberFormat="1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201" fontId="12" fillId="0" borderId="11" xfId="0" applyNumberFormat="1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3" fillId="0" borderId="11" xfId="0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/>
    </xf>
    <xf numFmtId="2" fontId="73" fillId="0" borderId="11" xfId="0" applyNumberFormat="1" applyFont="1" applyFill="1" applyBorder="1" applyAlignment="1" applyProtection="1">
      <alignment horizontal="center" vertical="center"/>
      <protection locked="0"/>
    </xf>
    <xf numFmtId="1" fontId="74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73" fillId="32" borderId="11" xfId="0" applyFont="1" applyFill="1" applyBorder="1" applyAlignment="1">
      <alignment horizontal="center" vertical="center"/>
    </xf>
    <xf numFmtId="0" fontId="73" fillId="32" borderId="13" xfId="0" applyFont="1" applyFill="1" applyBorder="1" applyAlignment="1">
      <alignment vertical="center"/>
    </xf>
    <xf numFmtId="0" fontId="73" fillId="32" borderId="11" xfId="0" applyFont="1" applyFill="1" applyBorder="1" applyAlignment="1">
      <alignment horizontal="left" vertical="center" wrapText="1"/>
    </xf>
    <xf numFmtId="0" fontId="73" fillId="32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" fontId="75" fillId="0" borderId="0" xfId="0" applyNumberFormat="1" applyFont="1" applyAlignment="1">
      <alignment horizontal="center" vertical="top" wrapText="1"/>
    </xf>
    <xf numFmtId="0" fontId="7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0" fontId="74" fillId="32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51" applyFont="1" applyFill="1" applyBorder="1" applyAlignment="1">
      <alignment horizontal="left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2" fontId="12" fillId="0" borderId="11" xfId="51" applyNumberFormat="1" applyFont="1" applyFill="1" applyBorder="1" applyAlignment="1">
      <alignment horizontal="center" vertical="center" wrapText="1"/>
      <protection/>
    </xf>
    <xf numFmtId="4" fontId="6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12" fillId="0" borderId="11" xfId="51" applyNumberFormat="1" applyFont="1" applyFill="1" applyBorder="1" applyAlignment="1">
      <alignment horizontal="center" vertical="center" wrapText="1"/>
      <protection/>
    </xf>
    <xf numFmtId="2" fontId="12" fillId="0" borderId="11" xfId="0" applyNumberFormat="1" applyFont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3" fillId="32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77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202" fontId="1" fillId="0" borderId="11" xfId="0" applyNumberFormat="1" applyFont="1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vertical="center" wrapText="1"/>
    </xf>
    <xf numFmtId="201" fontId="6" fillId="0" borderId="0" xfId="0" applyNumberFormat="1" applyFont="1" applyFill="1" applyBorder="1" applyAlignment="1">
      <alignment vertical="top" wrapText="1"/>
    </xf>
    <xf numFmtId="201" fontId="6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 vertical="top" wrapText="1"/>
    </xf>
    <xf numFmtId="201" fontId="78" fillId="0" borderId="0" xfId="0" applyNumberFormat="1" applyFont="1" applyFill="1" applyBorder="1" applyAlignment="1">
      <alignment vertical="top" wrapText="1"/>
    </xf>
    <xf numFmtId="0" fontId="78" fillId="0" borderId="0" xfId="0" applyFont="1" applyFill="1" applyBorder="1" applyAlignment="1">
      <alignment/>
    </xf>
    <xf numFmtId="201" fontId="7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201" fontId="73" fillId="0" borderId="11" xfId="0" applyNumberFormat="1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2" fontId="73" fillId="0" borderId="11" xfId="0" applyNumberFormat="1" applyFont="1" applyFill="1" applyBorder="1" applyAlignment="1">
      <alignment horizontal="center" vertical="center"/>
    </xf>
    <xf numFmtId="201" fontId="74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205" fontId="7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/>
    </xf>
    <xf numFmtId="2" fontId="18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92" fontId="18" fillId="0" borderId="0" xfId="0" applyNumberFormat="1" applyFont="1" applyAlignment="1">
      <alignment/>
    </xf>
    <xf numFmtId="188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5" fillId="0" borderId="11" xfId="55" applyNumberFormat="1" applyFont="1" applyFill="1" applyBorder="1" applyAlignment="1">
      <alignment horizontal="center" vertical="center" shrinkToFit="1"/>
      <protection/>
    </xf>
    <xf numFmtId="4" fontId="6" fillId="33" borderId="11" xfId="0" applyNumberFormat="1" applyFont="1" applyFill="1" applyBorder="1" applyAlignment="1">
      <alignment horizontal="center"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2" fontId="12" fillId="0" borderId="11" xfId="52" applyNumberFormat="1" applyFont="1" applyFill="1" applyBorder="1" applyAlignment="1">
      <alignment horizontal="center" vertical="center"/>
      <protection/>
    </xf>
    <xf numFmtId="205" fontId="12" fillId="0" borderId="11" xfId="0" applyNumberFormat="1" applyFont="1" applyBorder="1" applyAlignment="1">
      <alignment horizontal="center" vertical="center"/>
    </xf>
    <xf numFmtId="0" fontId="6" fillId="0" borderId="11" xfId="52" applyFont="1" applyFill="1" applyBorder="1" applyAlignment="1">
      <alignment wrapText="1"/>
      <protection/>
    </xf>
    <xf numFmtId="2" fontId="12" fillId="0" borderId="11" xfId="0" applyNumberFormat="1" applyFont="1" applyFill="1" applyBorder="1" applyAlignment="1">
      <alignment horizontal="center" vertical="center" wrapText="1"/>
    </xf>
    <xf numFmtId="201" fontId="6" fillId="0" borderId="11" xfId="52" applyNumberFormat="1" applyFont="1" applyFill="1" applyBorder="1" applyAlignment="1">
      <alignment horizontal="center" vertical="center"/>
      <protection/>
    </xf>
    <xf numFmtId="201" fontId="12" fillId="0" borderId="11" xfId="52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201" fontId="12" fillId="0" borderId="16" xfId="52" applyNumberFormat="1" applyFont="1" applyFill="1" applyBorder="1" applyAlignment="1">
      <alignment horizontal="center" vertical="center"/>
      <protection/>
    </xf>
    <xf numFmtId="201" fontId="12" fillId="0" borderId="16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wrapText="1"/>
    </xf>
    <xf numFmtId="4" fontId="12" fillId="32" borderId="16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9" fillId="0" borderId="0" xfId="54" applyFont="1" applyAlignment="1">
      <alignment horizontal="center" vertical="center"/>
      <protection/>
    </xf>
    <xf numFmtId="0" fontId="64" fillId="0" borderId="0" xfId="54" applyAlignment="1">
      <alignment horizontal="left" vertical="center"/>
      <protection/>
    </xf>
    <xf numFmtId="0" fontId="64" fillId="0" borderId="0" xfId="54" applyAlignment="1">
      <alignment horizontal="center" vertical="center"/>
      <protection/>
    </xf>
    <xf numFmtId="0" fontId="80" fillId="35" borderId="11" xfId="54" applyFont="1" applyFill="1" applyBorder="1" applyAlignment="1">
      <alignment horizontal="center" vertical="center" wrapText="1"/>
      <protection/>
    </xf>
    <xf numFmtId="0" fontId="80" fillId="35" borderId="17" xfId="54" applyFont="1" applyFill="1" applyBorder="1" applyAlignment="1">
      <alignment horizontal="center" vertical="center" textRotation="90" wrapText="1"/>
      <protection/>
    </xf>
    <xf numFmtId="0" fontId="80" fillId="35" borderId="18" xfId="54" applyFont="1" applyFill="1" applyBorder="1" applyAlignment="1">
      <alignment horizontal="center" vertical="center" textRotation="90"/>
      <protection/>
    </xf>
    <xf numFmtId="171" fontId="80" fillId="34" borderId="17" xfId="54" applyNumberFormat="1" applyFont="1" applyFill="1" applyBorder="1" applyAlignment="1">
      <alignment horizontal="center" vertical="center"/>
      <protection/>
    </xf>
    <xf numFmtId="171" fontId="80" fillId="34" borderId="11" xfId="54" applyNumberFormat="1" applyFont="1" applyFill="1" applyBorder="1" applyAlignment="1">
      <alignment horizontal="center" vertical="center"/>
      <protection/>
    </xf>
    <xf numFmtId="171" fontId="80" fillId="34" borderId="18" xfId="5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63" applyNumberFormat="1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1" fontId="80" fillId="0" borderId="17" xfId="54" applyNumberFormat="1" applyFont="1" applyBorder="1" applyAlignment="1">
      <alignment horizontal="center" vertical="center"/>
      <protection/>
    </xf>
    <xf numFmtId="171" fontId="80" fillId="0" borderId="11" xfId="54" applyNumberFormat="1" applyFont="1" applyBorder="1" applyAlignment="1">
      <alignment horizontal="center" vertical="center"/>
      <protection/>
    </xf>
    <xf numFmtId="171" fontId="80" fillId="0" borderId="18" xfId="54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49" fontId="23" fillId="0" borderId="11" xfId="0" applyNumberFormat="1" applyFont="1" applyBorder="1" applyAlignment="1">
      <alignment horizontal="left" vertical="center" wrapText="1"/>
    </xf>
    <xf numFmtId="0" fontId="81" fillId="0" borderId="19" xfId="54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4" fillId="0" borderId="11" xfId="54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3" fillId="32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4" fontId="75" fillId="0" borderId="0" xfId="0" applyNumberFormat="1" applyFont="1" applyAlignment="1">
      <alignment/>
    </xf>
    <xf numFmtId="0" fontId="73" fillId="0" borderId="16" xfId="0" applyNumberFormat="1" applyFont="1" applyFill="1" applyBorder="1" applyAlignment="1">
      <alignment horizontal="center" vertical="center"/>
    </xf>
    <xf numFmtId="0" fontId="73" fillId="32" borderId="11" xfId="0" applyNumberFormat="1" applyFont="1" applyFill="1" applyBorder="1" applyAlignment="1">
      <alignment vertical="center"/>
    </xf>
    <xf numFmtId="0" fontId="73" fillId="34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23" fillId="0" borderId="11" xfId="0" applyNumberFormat="1" applyFont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208" fontId="81" fillId="0" borderId="20" xfId="54" applyNumberFormat="1" applyFont="1" applyBorder="1" applyAlignment="1">
      <alignment horizontal="center" vertical="center"/>
      <protection/>
    </xf>
    <xf numFmtId="208" fontId="81" fillId="0" borderId="21" xfId="54" applyNumberFormat="1" applyFont="1" applyBorder="1" applyAlignment="1">
      <alignment horizontal="center" vertical="center"/>
      <protection/>
    </xf>
    <xf numFmtId="0" fontId="73" fillId="34" borderId="16" xfId="0" applyNumberFormat="1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201" fontId="12" fillId="34" borderId="11" xfId="0" applyNumberFormat="1" applyFont="1" applyFill="1" applyBorder="1" applyAlignment="1">
      <alignment horizontal="center" vertical="center" wrapText="1"/>
    </xf>
    <xf numFmtId="201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23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171" fontId="80" fillId="0" borderId="11" xfId="54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4" fontId="7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/>
    </xf>
    <xf numFmtId="0" fontId="80" fillId="35" borderId="22" xfId="54" applyFont="1" applyFill="1" applyBorder="1" applyAlignment="1">
      <alignment horizontal="left" vertical="center" wrapText="1"/>
      <protection/>
    </xf>
    <xf numFmtId="0" fontId="80" fillId="35" borderId="11" xfId="54" applyFont="1" applyFill="1" applyBorder="1" applyAlignment="1">
      <alignment horizontal="center" vertical="center" textRotation="90" wrapText="1"/>
      <protection/>
    </xf>
    <xf numFmtId="0" fontId="6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2" fontId="74" fillId="0" borderId="15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wrapText="1"/>
    </xf>
    <xf numFmtId="9" fontId="15" fillId="33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2" fontId="82" fillId="0" borderId="0" xfId="0" applyNumberFormat="1" applyFont="1" applyAlignment="1">
      <alignment horizontal="center" vertical="center"/>
    </xf>
    <xf numFmtId="2" fontId="75" fillId="0" borderId="0" xfId="0" applyNumberFormat="1" applyFont="1" applyAlignment="1">
      <alignment horizontal="center" vertical="top" wrapText="1"/>
    </xf>
    <xf numFmtId="2" fontId="83" fillId="0" borderId="0" xfId="0" applyNumberFormat="1" applyFont="1" applyAlignment="1">
      <alignment horizontal="center" vertical="top" wrapText="1"/>
    </xf>
    <xf numFmtId="49" fontId="83" fillId="0" borderId="0" xfId="0" applyNumberFormat="1" applyFont="1" applyAlignment="1">
      <alignment horizontal="center" vertical="top" wrapText="1"/>
    </xf>
    <xf numFmtId="4" fontId="83" fillId="0" borderId="0" xfId="0" applyNumberFormat="1" applyFont="1" applyAlignment="1">
      <alignment horizontal="center" vertical="top" wrapText="1"/>
    </xf>
    <xf numFmtId="208" fontId="81" fillId="0" borderId="23" xfId="54" applyNumberFormat="1" applyFont="1" applyBorder="1" applyAlignment="1">
      <alignment horizontal="center" vertical="center"/>
      <protection/>
    </xf>
    <xf numFmtId="0" fontId="73" fillId="36" borderId="16" xfId="0" applyNumberFormat="1" applyFont="1" applyFill="1" applyBorder="1" applyAlignment="1">
      <alignment horizontal="center" vertical="center"/>
    </xf>
    <xf numFmtId="0" fontId="73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top" wrapText="1"/>
    </xf>
    <xf numFmtId="2" fontId="74" fillId="36" borderId="11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horizontal="center" vertical="center" wrapText="1"/>
    </xf>
    <xf numFmtId="201" fontId="12" fillId="36" borderId="11" xfId="0" applyNumberFormat="1" applyFont="1" applyFill="1" applyBorder="1" applyAlignment="1">
      <alignment horizontal="center" vertical="center" wrapText="1"/>
    </xf>
    <xf numFmtId="201" fontId="6" fillId="36" borderId="11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4" fillId="0" borderId="11" xfId="0" applyNumberFormat="1" applyFont="1" applyFill="1" applyBorder="1" applyAlignment="1">
      <alignment horizontal="center" vertical="center"/>
    </xf>
    <xf numFmtId="2" fontId="84" fillId="0" borderId="11" xfId="0" applyNumberFormat="1" applyFont="1" applyFill="1" applyBorder="1" applyAlignment="1" applyProtection="1">
      <alignment horizontal="center" vertical="center"/>
      <protection locked="0"/>
    </xf>
    <xf numFmtId="0" fontId="84" fillId="0" borderId="11" xfId="0" applyFont="1" applyFill="1" applyBorder="1" applyAlignment="1">
      <alignment vertical="center" wrapText="1"/>
    </xf>
    <xf numFmtId="0" fontId="78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73" fillId="32" borderId="16" xfId="0" applyNumberFormat="1" applyFont="1" applyFill="1" applyBorder="1" applyAlignment="1">
      <alignment horizontal="center" vertical="center"/>
    </xf>
    <xf numFmtId="0" fontId="73" fillId="32" borderId="14" xfId="0" applyNumberFormat="1" applyFont="1" applyFill="1" applyBorder="1" applyAlignment="1">
      <alignment horizontal="center" vertical="center"/>
    </xf>
    <xf numFmtId="0" fontId="74" fillId="32" borderId="16" xfId="0" applyFont="1" applyFill="1" applyBorder="1" applyAlignment="1">
      <alignment horizontal="center" vertical="center"/>
    </xf>
    <xf numFmtId="0" fontId="74" fillId="32" borderId="15" xfId="0" applyFont="1" applyFill="1" applyBorder="1" applyAlignment="1">
      <alignment horizontal="center" vertical="center"/>
    </xf>
    <xf numFmtId="0" fontId="74" fillId="32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left" vertical="center"/>
    </xf>
    <xf numFmtId="0" fontId="73" fillId="34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2" fillId="32" borderId="16" xfId="0" applyFont="1" applyFill="1" applyBorder="1" applyAlignment="1">
      <alignment horizontal="right" vertical="top" wrapText="1"/>
    </xf>
    <xf numFmtId="0" fontId="12" fillId="32" borderId="15" xfId="0" applyFont="1" applyFill="1" applyBorder="1" applyAlignment="1">
      <alignment horizontal="right" vertical="top" wrapText="1"/>
    </xf>
    <xf numFmtId="0" fontId="12" fillId="32" borderId="14" xfId="0" applyFont="1" applyFill="1" applyBorder="1" applyAlignment="1">
      <alignment horizontal="right" vertical="top" wrapText="1"/>
    </xf>
    <xf numFmtId="0" fontId="73" fillId="34" borderId="11" xfId="0" applyFont="1" applyFill="1" applyBorder="1" applyAlignment="1">
      <alignment horizontal="left" vertical="center"/>
    </xf>
    <xf numFmtId="0" fontId="73" fillId="32" borderId="16" xfId="0" applyFont="1" applyFill="1" applyBorder="1" applyAlignment="1">
      <alignment horizontal="center" vertical="center"/>
    </xf>
    <xf numFmtId="0" fontId="73" fillId="32" borderId="14" xfId="0" applyFont="1" applyFill="1" applyBorder="1" applyAlignment="1">
      <alignment horizontal="center" vertical="center"/>
    </xf>
    <xf numFmtId="201" fontId="74" fillId="32" borderId="16" xfId="0" applyNumberFormat="1" applyFont="1" applyFill="1" applyBorder="1" applyAlignment="1">
      <alignment horizontal="center" vertical="center"/>
    </xf>
    <xf numFmtId="201" fontId="74" fillId="32" borderId="15" xfId="0" applyNumberFormat="1" applyFont="1" applyFill="1" applyBorder="1" applyAlignment="1">
      <alignment horizontal="center" vertical="center"/>
    </xf>
    <xf numFmtId="201" fontId="74" fillId="32" borderId="14" xfId="0" applyNumberFormat="1" applyFont="1" applyFill="1" applyBorder="1" applyAlignment="1">
      <alignment horizontal="center" vertical="center"/>
    </xf>
    <xf numFmtId="201" fontId="73" fillId="34" borderId="16" xfId="0" applyNumberFormat="1" applyFont="1" applyFill="1" applyBorder="1" applyAlignment="1">
      <alignment horizontal="center" vertical="center"/>
    </xf>
    <xf numFmtId="201" fontId="73" fillId="34" borderId="15" xfId="0" applyNumberFormat="1" applyFont="1" applyFill="1" applyBorder="1" applyAlignment="1">
      <alignment horizontal="center" vertical="center"/>
    </xf>
    <xf numFmtId="201" fontId="73" fillId="34" borderId="14" xfId="0" applyNumberFormat="1" applyFont="1" applyFill="1" applyBorder="1" applyAlignment="1">
      <alignment horizontal="center" vertical="center"/>
    </xf>
    <xf numFmtId="201" fontId="73" fillId="32" borderId="16" xfId="0" applyNumberFormat="1" applyFont="1" applyFill="1" applyBorder="1" applyAlignment="1">
      <alignment horizontal="center" vertical="center"/>
    </xf>
    <xf numFmtId="201" fontId="73" fillId="32" borderId="15" xfId="0" applyNumberFormat="1" applyFont="1" applyFill="1" applyBorder="1" applyAlignment="1">
      <alignment horizontal="center" vertical="center"/>
    </xf>
    <xf numFmtId="201" fontId="73" fillId="32" borderId="14" xfId="0" applyNumberFormat="1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1" fontId="6" fillId="32" borderId="15" xfId="0" applyNumberFormat="1" applyFont="1" applyFill="1" applyBorder="1" applyAlignment="1">
      <alignment horizontal="center" vertical="center"/>
    </xf>
    <xf numFmtId="1" fontId="6" fillId="32" borderId="14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80" fillId="35" borderId="25" xfId="54" applyFont="1" applyFill="1" applyBorder="1" applyAlignment="1">
      <alignment horizontal="center" vertical="center" wrapText="1"/>
      <protection/>
    </xf>
    <xf numFmtId="0" fontId="80" fillId="35" borderId="17" xfId="54" applyFont="1" applyFill="1" applyBorder="1" applyAlignment="1">
      <alignment horizontal="center" vertical="center" wrapText="1"/>
      <protection/>
    </xf>
    <xf numFmtId="0" fontId="80" fillId="35" borderId="22" xfId="54" applyFont="1" applyFill="1" applyBorder="1" applyAlignment="1">
      <alignment horizontal="left" vertical="center" wrapText="1"/>
      <protection/>
    </xf>
    <xf numFmtId="0" fontId="80" fillId="35" borderId="11" xfId="54" applyFont="1" applyFill="1" applyBorder="1" applyAlignment="1">
      <alignment horizontal="left" vertical="center" wrapText="1"/>
      <protection/>
    </xf>
    <xf numFmtId="0" fontId="80" fillId="35" borderId="25" xfId="54" applyFont="1" applyFill="1" applyBorder="1" applyAlignment="1">
      <alignment horizontal="center" vertical="center"/>
      <protection/>
    </xf>
    <xf numFmtId="0" fontId="80" fillId="35" borderId="22" xfId="54" applyFont="1" applyFill="1" applyBorder="1" applyAlignment="1">
      <alignment horizontal="center" vertical="center"/>
      <protection/>
    </xf>
    <xf numFmtId="0" fontId="80" fillId="35" borderId="26" xfId="54" applyFont="1" applyFill="1" applyBorder="1" applyAlignment="1">
      <alignment horizontal="center" vertical="center"/>
      <protection/>
    </xf>
    <xf numFmtId="0" fontId="21" fillId="34" borderId="27" xfId="54" applyFont="1" applyFill="1" applyBorder="1" applyAlignment="1">
      <alignment horizontal="center" vertical="center" wrapText="1"/>
      <protection/>
    </xf>
    <xf numFmtId="0" fontId="21" fillId="34" borderId="15" xfId="54" applyFont="1" applyFill="1" applyBorder="1" applyAlignment="1">
      <alignment horizontal="center" vertical="center" wrapText="1"/>
      <protection/>
    </xf>
    <xf numFmtId="0" fontId="21" fillId="34" borderId="28" xfId="54" applyFont="1" applyFill="1" applyBorder="1" applyAlignment="1">
      <alignment horizontal="center" vertical="center" wrapText="1"/>
      <protection/>
    </xf>
    <xf numFmtId="0" fontId="80" fillId="35" borderId="26" xfId="54" applyFont="1" applyFill="1" applyBorder="1" applyAlignment="1">
      <alignment horizontal="center" vertical="center" textRotation="90" wrapText="1"/>
      <protection/>
    </xf>
    <xf numFmtId="0" fontId="80" fillId="35" borderId="18" xfId="54" applyFont="1" applyFill="1" applyBorder="1" applyAlignment="1">
      <alignment horizontal="center" vertical="center" textRotation="90" wrapText="1"/>
      <protection/>
    </xf>
    <xf numFmtId="0" fontId="12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81" fillId="0" borderId="29" xfId="54" applyFont="1" applyBorder="1" applyAlignment="1">
      <alignment horizontal="center" vertical="center"/>
      <protection/>
    </xf>
    <xf numFmtId="0" fontId="81" fillId="0" borderId="30" xfId="54" applyFont="1" applyBorder="1" applyAlignment="1">
      <alignment horizontal="center" vertical="center"/>
      <protection/>
    </xf>
    <xf numFmtId="0" fontId="81" fillId="0" borderId="31" xfId="54" applyFont="1" applyBorder="1" applyAlignment="1">
      <alignment horizontal="center" vertical="center"/>
      <protection/>
    </xf>
    <xf numFmtId="0" fontId="80" fillId="35" borderId="22" xfId="54" applyFont="1" applyFill="1" applyBorder="1" applyAlignment="1">
      <alignment horizontal="center" vertical="center" textRotation="90" wrapText="1"/>
      <protection/>
    </xf>
    <xf numFmtId="0" fontId="80" fillId="35" borderId="11" xfId="54" applyFont="1" applyFill="1" applyBorder="1" applyAlignment="1">
      <alignment horizontal="center" vertical="center" textRotation="90" wrapText="1"/>
      <protection/>
    </xf>
    <xf numFmtId="0" fontId="81" fillId="0" borderId="16" xfId="54" applyFont="1" applyBorder="1" applyAlignment="1">
      <alignment horizontal="center" vertical="center"/>
      <protection/>
    </xf>
    <xf numFmtId="0" fontId="81" fillId="0" borderId="15" xfId="54" applyFont="1" applyBorder="1" applyAlignment="1">
      <alignment horizontal="center" vertical="center"/>
      <protection/>
    </xf>
    <xf numFmtId="0" fontId="81" fillId="0" borderId="14" xfId="54" applyFont="1" applyBorder="1" applyAlignment="1">
      <alignment horizontal="center" vertical="center"/>
      <protection/>
    </xf>
  </cellXfs>
  <cellStyles count="56">
    <cellStyle name="Normal" xfId="0"/>
    <cellStyle name="_DARBU-DAUDZUMI" xfId="15"/>
    <cellStyle name="20% - Izcēlums1" xfId="16"/>
    <cellStyle name="20% - Izcēlums2" xfId="17"/>
    <cellStyle name="20% - Izcēlums3" xfId="18"/>
    <cellStyle name="20% - Izcēlums4" xfId="19"/>
    <cellStyle name="20% - Izcēlums5" xfId="20"/>
    <cellStyle name="20% - Izcēlums6" xfId="21"/>
    <cellStyle name="40% - Izcēlums1" xfId="22"/>
    <cellStyle name="40% - Izcēlums2" xfId="23"/>
    <cellStyle name="40% - Izcēlums3" xfId="24"/>
    <cellStyle name="40% - Izcēlums4" xfId="25"/>
    <cellStyle name="40% - Izcēlums5" xfId="26"/>
    <cellStyle name="40% - Izcēlums6" xfId="27"/>
    <cellStyle name="60% - Izcēlums1" xfId="28"/>
    <cellStyle name="60% - Izcēlums2" xfId="29"/>
    <cellStyle name="60% - Izcēlums3" xfId="30"/>
    <cellStyle name="60% - Izcēlums4" xfId="31"/>
    <cellStyle name="60% - Izcēlums5" xfId="32"/>
    <cellStyle name="60% - Izcēlums6" xfId="33"/>
    <cellStyle name="Aprēķināšana" xfId="34"/>
    <cellStyle name="Brīdinājuma teksts" xfId="35"/>
    <cellStyle name="Hyperlink" xfId="36"/>
    <cellStyle name="Ievade" xfId="37"/>
    <cellStyle name="Izcēlums1" xfId="38"/>
    <cellStyle name="Izcēlums2" xfId="39"/>
    <cellStyle name="Izcēlums3" xfId="40"/>
    <cellStyle name="Izcēlums4" xfId="41"/>
    <cellStyle name="Izcēlums5" xfId="42"/>
    <cellStyle name="Izcēlums6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10" xfId="51"/>
    <cellStyle name="Normal 2" xfId="52"/>
    <cellStyle name="Normal 38" xfId="53"/>
    <cellStyle name="Normal 4" xfId="54"/>
    <cellStyle name="Normal_Sheet4" xfId="55"/>
    <cellStyle name="Nosaukums" xfId="56"/>
    <cellStyle name="Paskaidrojošs teksts" xfId="57"/>
    <cellStyle name="Pārbaudes šūna" xfId="58"/>
    <cellStyle name="Piezīme" xfId="59"/>
    <cellStyle name="Percent" xfId="60"/>
    <cellStyle name="Saistīta šūna" xfId="61"/>
    <cellStyle name="Slikts" xfId="62"/>
    <cellStyle name="Style 1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view="pageBreakPreview" zoomScaleSheetLayoutView="100" zoomScalePageLayoutView="0" workbookViewId="0" topLeftCell="B4">
      <selection activeCell="C18" sqref="C18"/>
    </sheetView>
  </sheetViews>
  <sheetFormatPr defaultColWidth="9.140625" defaultRowHeight="12.75"/>
  <cols>
    <col min="2" max="2" width="14.421875" style="0" customWidth="1"/>
    <col min="3" max="3" width="61.421875" style="0" customWidth="1"/>
    <col min="4" max="4" width="26.28125" style="13" customWidth="1"/>
    <col min="5" max="5" width="12.140625" style="154" customWidth="1"/>
    <col min="6" max="6" width="9.140625" style="154" customWidth="1"/>
    <col min="7" max="11" width="20.00390625" style="155" customWidth="1"/>
    <col min="12" max="12" width="9.57421875" style="154" customWidth="1"/>
    <col min="13" max="14" width="9.140625" style="154" customWidth="1"/>
  </cols>
  <sheetData>
    <row r="2" ht="18.75">
      <c r="C2" s="6" t="s">
        <v>8</v>
      </c>
    </row>
    <row r="4" spans="2:4" ht="16.5" customHeight="1">
      <c r="B4" s="287" t="s">
        <v>77</v>
      </c>
      <c r="C4" s="287"/>
      <c r="D4" s="287"/>
    </row>
    <row r="5" spans="1:2" ht="16.5" customHeight="1">
      <c r="A5" s="3"/>
      <c r="B5" s="7" t="s">
        <v>78</v>
      </c>
    </row>
    <row r="6" spans="1:4" ht="16.5" customHeight="1">
      <c r="A6" s="3"/>
      <c r="B6" s="287" t="s">
        <v>118</v>
      </c>
      <c r="C6" s="287"/>
      <c r="D6" s="287"/>
    </row>
    <row r="7" spans="1:3" ht="18.75">
      <c r="A7" s="3"/>
      <c r="B7" s="7" t="s">
        <v>74</v>
      </c>
      <c r="C7" s="88"/>
    </row>
    <row r="8" spans="1:2" ht="18.75">
      <c r="A8" s="3"/>
      <c r="B8" s="4"/>
    </row>
    <row r="9" spans="8:26" ht="16.5" customHeight="1">
      <c r="H9" s="156"/>
      <c r="I9" s="157"/>
      <c r="K9" s="157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2:26" ht="18.75">
      <c r="B10" s="79" t="s">
        <v>0</v>
      </c>
      <c r="C10" s="286" t="s">
        <v>2</v>
      </c>
      <c r="D10" s="74" t="s">
        <v>3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2:26" ht="18.75">
      <c r="B11" s="80" t="s">
        <v>1</v>
      </c>
      <c r="C11" s="286"/>
      <c r="D11" s="74" t="s">
        <v>48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2:26" ht="18" customHeight="1">
      <c r="B12" s="78">
        <v>1</v>
      </c>
      <c r="C12" s="50" t="s">
        <v>390</v>
      </c>
      <c r="D12" s="75">
        <f>K21</f>
        <v>0</v>
      </c>
      <c r="G12" s="158"/>
      <c r="H12" s="158"/>
      <c r="I12" s="158"/>
      <c r="J12" s="158"/>
      <c r="K12" s="15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2:26" ht="18" customHeight="1">
      <c r="B13" s="69">
        <v>2</v>
      </c>
      <c r="C13" s="50" t="s">
        <v>391</v>
      </c>
      <c r="D13" s="75">
        <f aca="true" t="shared" si="0" ref="D13:D18">K22</f>
        <v>0</v>
      </c>
      <c r="G13" s="158"/>
      <c r="H13" s="266">
        <v>0</v>
      </c>
      <c r="I13" s="266">
        <v>0</v>
      </c>
      <c r="J13" s="158"/>
      <c r="K13" s="158" t="s">
        <v>12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2:26" ht="18" customHeight="1">
      <c r="B14" s="78">
        <v>3</v>
      </c>
      <c r="C14" s="68" t="s">
        <v>153</v>
      </c>
      <c r="D14" s="75">
        <f t="shared" si="0"/>
        <v>0</v>
      </c>
      <c r="G14" s="158"/>
      <c r="H14" s="158"/>
      <c r="I14" s="158"/>
      <c r="J14" s="158"/>
      <c r="K14" s="15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2:26" ht="18" customHeight="1">
      <c r="B15" s="69">
        <v>4</v>
      </c>
      <c r="C15" s="68" t="s">
        <v>299</v>
      </c>
      <c r="D15" s="75">
        <f t="shared" si="0"/>
        <v>0</v>
      </c>
      <c r="G15" s="158"/>
      <c r="H15" s="158"/>
      <c r="I15" s="158"/>
      <c r="J15" s="158"/>
      <c r="K15" s="15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2:26" ht="18" customHeight="1">
      <c r="B16" s="78">
        <v>5</v>
      </c>
      <c r="C16" s="68" t="s">
        <v>316</v>
      </c>
      <c r="D16" s="75">
        <f t="shared" si="0"/>
        <v>0</v>
      </c>
      <c r="G16" s="158"/>
      <c r="H16" s="158"/>
      <c r="I16" s="158"/>
      <c r="J16" s="158"/>
      <c r="K16" s="15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2:26" ht="18" customHeight="1">
      <c r="B17" s="69">
        <v>6</v>
      </c>
      <c r="C17" s="68" t="s">
        <v>317</v>
      </c>
      <c r="D17" s="75">
        <f t="shared" si="0"/>
        <v>0</v>
      </c>
      <c r="G17" s="158"/>
      <c r="H17" s="158"/>
      <c r="I17" s="158"/>
      <c r="J17" s="158"/>
      <c r="K17" s="15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2:26" ht="18" customHeight="1">
      <c r="B18" s="78">
        <v>7</v>
      </c>
      <c r="C18" s="68" t="s">
        <v>318</v>
      </c>
      <c r="D18" s="75">
        <f t="shared" si="0"/>
        <v>0</v>
      </c>
      <c r="G18" s="158"/>
      <c r="H18" s="158"/>
      <c r="I18" s="158"/>
      <c r="J18" s="158"/>
      <c r="K18" s="15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2:26" ht="18.75">
      <c r="B19" s="66" t="s">
        <v>4</v>
      </c>
      <c r="C19" s="66" t="s">
        <v>5</v>
      </c>
      <c r="D19" s="71">
        <f>SUM(D12:D18)</f>
        <v>0</v>
      </c>
      <c r="E19" s="159"/>
      <c r="G19" s="160"/>
      <c r="H19" s="160"/>
      <c r="I19" s="160"/>
      <c r="K19" s="161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2:26" ht="18.75">
      <c r="B20" s="288"/>
      <c r="C20" s="289"/>
      <c r="D20" s="290"/>
      <c r="K20" s="161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2:26" ht="18.75">
      <c r="B21" s="76" t="s">
        <v>35</v>
      </c>
      <c r="C21" s="77"/>
      <c r="D21" s="71">
        <f>ROUND(D19*0.21,2)</f>
        <v>0</v>
      </c>
      <c r="G21" s="160">
        <f>Kopsavilkums!E16</f>
        <v>0</v>
      </c>
      <c r="H21" s="160">
        <f>ROUND(G21*$H$13/100,2)</f>
        <v>0</v>
      </c>
      <c r="I21" s="160">
        <f aca="true" t="shared" si="1" ref="I21:I27">ROUND(G21*$I$13/100,2)</f>
        <v>0</v>
      </c>
      <c r="K21" s="162">
        <f>SUM(G21:J21)</f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7:26" ht="18.75">
      <c r="G22" s="160">
        <f>Kopsavilkums!E17</f>
        <v>0</v>
      </c>
      <c r="H22" s="160">
        <f aca="true" t="shared" si="2" ref="H22:H27">ROUND(G22*$H$13/100,2)</f>
        <v>0</v>
      </c>
      <c r="I22" s="160">
        <f t="shared" si="1"/>
        <v>0</v>
      </c>
      <c r="K22" s="162">
        <f aca="true" t="shared" si="3" ref="K22:K27">SUM(G22:J22)</f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2:26" ht="18.75">
      <c r="B23" s="7" t="s">
        <v>9</v>
      </c>
      <c r="C23" s="9" t="s">
        <v>4</v>
      </c>
      <c r="D23" s="7"/>
      <c r="G23" s="160">
        <f>Kopsavilkums!E18</f>
        <v>0</v>
      </c>
      <c r="H23" s="160">
        <f t="shared" si="2"/>
        <v>0</v>
      </c>
      <c r="I23" s="160">
        <f t="shared" si="1"/>
        <v>0</v>
      </c>
      <c r="K23" s="162">
        <f t="shared" si="3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2:26" ht="18.75">
      <c r="B24" s="8" t="s">
        <v>4</v>
      </c>
      <c r="C24" s="11" t="s">
        <v>10</v>
      </c>
      <c r="D24" s="7"/>
      <c r="G24" s="160">
        <f>Kopsavilkums!E19</f>
        <v>0</v>
      </c>
      <c r="H24" s="160">
        <f t="shared" si="2"/>
        <v>0</v>
      </c>
      <c r="I24" s="160">
        <f t="shared" si="1"/>
        <v>0</v>
      </c>
      <c r="K24" s="162">
        <f t="shared" si="3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7:26" ht="18.75">
      <c r="G25" s="160">
        <f>Kopsavilkums!E20</f>
        <v>0</v>
      </c>
      <c r="H25" s="160">
        <f t="shared" si="2"/>
        <v>0</v>
      </c>
      <c r="I25" s="160">
        <f t="shared" si="1"/>
        <v>0</v>
      </c>
      <c r="K25" s="162">
        <f t="shared" si="3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2:26" ht="18.75">
      <c r="B26" s="22" t="s">
        <v>44</v>
      </c>
      <c r="G26" s="160">
        <f>Kopsavilkums!E21</f>
        <v>0</v>
      </c>
      <c r="H26" s="160">
        <f t="shared" si="2"/>
        <v>0</v>
      </c>
      <c r="I26" s="160">
        <f t="shared" si="1"/>
        <v>0</v>
      </c>
      <c r="K26" s="162">
        <f t="shared" si="3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7:26" ht="18.75">
      <c r="G27" s="160">
        <f>Kopsavilkums!E22</f>
        <v>0</v>
      </c>
      <c r="H27" s="160">
        <f t="shared" si="2"/>
        <v>0</v>
      </c>
      <c r="I27" s="160">
        <f t="shared" si="1"/>
        <v>0</v>
      </c>
      <c r="K27" s="162">
        <f t="shared" si="3"/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2:26" ht="18.75">
      <c r="B28" s="5" t="s">
        <v>387</v>
      </c>
      <c r="C28" s="5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7:26" ht="18.75">
      <c r="G29" s="163"/>
      <c r="H29" s="160"/>
      <c r="I29" s="160"/>
      <c r="K29" s="16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5:26" ht="18.75"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5:26" ht="18.75"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9" ht="18.75">
      <c r="E39" s="13"/>
    </row>
  </sheetData>
  <sheetProtection/>
  <mergeCells count="4">
    <mergeCell ref="C10:C11"/>
    <mergeCell ref="B6:D6"/>
    <mergeCell ref="B4:D4"/>
    <mergeCell ref="B20:D20"/>
  </mergeCells>
  <printOptions horizontalCentered="1"/>
  <pageMargins left="0.44" right="0.2" top="0.984251968503937" bottom="0.71" header="0.5118110236220472" footer="0.5118110236220472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3:HY3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8515625" style="185" customWidth="1"/>
    <col min="2" max="2" width="44.140625" style="209" customWidth="1"/>
    <col min="3" max="3" width="21.28125" style="209" customWidth="1"/>
    <col min="4" max="4" width="7.8515625" style="185" customWidth="1"/>
    <col min="5" max="7" width="7.57421875" style="185" customWidth="1"/>
    <col min="8" max="8" width="8.7109375" style="185" customWidth="1"/>
    <col min="9" max="9" width="8.57421875" style="185" bestFit="1" customWidth="1"/>
    <col min="10" max="10" width="7.57421875" style="185" customWidth="1"/>
    <col min="11" max="11" width="8.57421875" style="185" customWidth="1"/>
    <col min="12" max="12" width="9.421875" style="185" bestFit="1" customWidth="1"/>
    <col min="13" max="13" width="11.8515625" style="185" customWidth="1"/>
    <col min="14" max="14" width="12.140625" style="185" bestFit="1" customWidth="1"/>
    <col min="15" max="15" width="10.8515625" style="185" customWidth="1"/>
    <col min="16" max="16" width="12.140625" style="185" bestFit="1" customWidth="1"/>
    <col min="17" max="17" width="11.00390625" style="0" bestFit="1" customWidth="1"/>
    <col min="20" max="20" width="14.140625" style="0" customWidth="1"/>
  </cols>
  <sheetData>
    <row r="3" spans="1:233" s="28" customFormat="1" ht="15.75">
      <c r="A3" s="307" t="s">
        <v>305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121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</row>
    <row r="4" spans="1:233" s="28" customFormat="1" ht="15.75">
      <c r="A4" s="307" t="s">
        <v>316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121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</row>
    <row r="5" spans="1:233" s="28" customFormat="1" ht="16.5" customHeight="1">
      <c r="A5" s="309" t="s">
        <v>43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121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</row>
    <row r="6" spans="2:233" s="28" customFormat="1" ht="16.5" customHeight="1">
      <c r="B6" s="83" t="s">
        <v>31</v>
      </c>
      <c r="C6" s="28" t="s">
        <v>79</v>
      </c>
      <c r="E6" s="143"/>
      <c r="F6" s="136"/>
      <c r="G6" s="136"/>
      <c r="H6" s="136"/>
      <c r="I6" s="136"/>
      <c r="J6" s="136"/>
      <c r="K6" s="143"/>
      <c r="L6" s="136"/>
      <c r="M6" s="136"/>
      <c r="N6" s="136"/>
      <c r="O6" s="136"/>
      <c r="P6" s="143"/>
      <c r="Q6" s="121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</row>
    <row r="7" spans="2:233" s="28" customFormat="1" ht="16.5" customHeight="1">
      <c r="B7" s="83" t="s">
        <v>6</v>
      </c>
      <c r="C7" s="28" t="s">
        <v>79</v>
      </c>
      <c r="E7" s="143"/>
      <c r="F7" s="136"/>
      <c r="G7" s="136"/>
      <c r="H7" s="136"/>
      <c r="I7" s="136"/>
      <c r="J7" s="136"/>
      <c r="K7" s="143"/>
      <c r="L7" s="136"/>
      <c r="M7" s="136"/>
      <c r="N7" s="136"/>
      <c r="O7" s="136"/>
      <c r="P7" s="143"/>
      <c r="Q7" s="121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</row>
    <row r="8" spans="2:233" s="28" customFormat="1" ht="16.5" customHeight="1">
      <c r="B8" s="83" t="s">
        <v>32</v>
      </c>
      <c r="C8" s="28" t="s">
        <v>80</v>
      </c>
      <c r="E8" s="143"/>
      <c r="F8" s="136"/>
      <c r="G8" s="136"/>
      <c r="H8" s="136"/>
      <c r="I8" s="136"/>
      <c r="J8" s="136"/>
      <c r="K8" s="143"/>
      <c r="L8" s="136"/>
      <c r="M8" s="136"/>
      <c r="N8" s="136"/>
      <c r="O8" s="136"/>
      <c r="P8" s="143"/>
      <c r="Q8" s="121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</row>
    <row r="9" spans="2:233" s="28" customFormat="1" ht="16.5" customHeight="1">
      <c r="B9" s="225" t="s">
        <v>36</v>
      </c>
      <c r="C9" s="27"/>
      <c r="E9" s="143"/>
      <c r="F9" s="136"/>
      <c r="G9" s="136"/>
      <c r="H9" s="136"/>
      <c r="I9" s="136"/>
      <c r="J9" s="136"/>
      <c r="K9" s="143"/>
      <c r="L9" s="136"/>
      <c r="M9" s="136"/>
      <c r="N9" s="136"/>
      <c r="O9" s="136"/>
      <c r="P9" s="143"/>
      <c r="Q9" s="121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</row>
    <row r="10" spans="2:233" s="28" customFormat="1" ht="16.5" customHeight="1">
      <c r="B10" s="29" t="s">
        <v>380</v>
      </c>
      <c r="E10" s="143"/>
      <c r="F10" s="136"/>
      <c r="G10" s="136"/>
      <c r="H10" s="136"/>
      <c r="I10" s="136"/>
      <c r="J10" s="136"/>
      <c r="K10" s="143"/>
      <c r="L10" s="136"/>
      <c r="M10" s="136"/>
      <c r="N10" s="136"/>
      <c r="O10" s="136"/>
      <c r="P10" s="143"/>
      <c r="Q10" s="121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</row>
    <row r="11" spans="9:233" s="28" customFormat="1" ht="16.5" customHeight="1">
      <c r="I11" s="139"/>
      <c r="J11" s="136"/>
      <c r="L11" s="136" t="s">
        <v>15</v>
      </c>
      <c r="M11" s="136"/>
      <c r="N11" s="144">
        <f>P31</f>
        <v>0</v>
      </c>
      <c r="O11" s="136" t="s">
        <v>49</v>
      </c>
      <c r="P11" s="143"/>
      <c r="Q11" s="121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</row>
    <row r="12" spans="9:233" s="28" customFormat="1" ht="16.5" customHeight="1">
      <c r="I12" s="136"/>
      <c r="J12" s="136"/>
      <c r="L12" s="136" t="s">
        <v>16</v>
      </c>
      <c r="M12" s="136"/>
      <c r="N12" s="136"/>
      <c r="O12" s="136"/>
      <c r="P12" s="143"/>
      <c r="Q12" s="121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</row>
    <row r="14" spans="1:16" ht="16.5" thickBot="1">
      <c r="A14" s="186"/>
      <c r="B14" s="187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6" ht="12.75">
      <c r="A15" s="348" t="s">
        <v>179</v>
      </c>
      <c r="B15" s="350" t="s">
        <v>180</v>
      </c>
      <c r="C15" s="255"/>
      <c r="D15" s="368" t="s">
        <v>181</v>
      </c>
      <c r="E15" s="358" t="s">
        <v>182</v>
      </c>
      <c r="F15" s="352" t="s">
        <v>183</v>
      </c>
      <c r="G15" s="353"/>
      <c r="H15" s="353"/>
      <c r="I15" s="353"/>
      <c r="J15" s="353"/>
      <c r="K15" s="354"/>
      <c r="L15" s="352" t="s">
        <v>184</v>
      </c>
      <c r="M15" s="353"/>
      <c r="N15" s="353"/>
      <c r="O15" s="353"/>
      <c r="P15" s="354"/>
    </row>
    <row r="16" spans="1:16" ht="62.25" customHeight="1">
      <c r="A16" s="349"/>
      <c r="B16" s="351"/>
      <c r="C16" s="189" t="s">
        <v>185</v>
      </c>
      <c r="D16" s="369"/>
      <c r="E16" s="359"/>
      <c r="F16" s="190" t="s">
        <v>186</v>
      </c>
      <c r="G16" s="256" t="s">
        <v>187</v>
      </c>
      <c r="H16" s="256" t="s">
        <v>188</v>
      </c>
      <c r="I16" s="256" t="s">
        <v>189</v>
      </c>
      <c r="J16" s="256" t="s">
        <v>190</v>
      </c>
      <c r="K16" s="191" t="s">
        <v>191</v>
      </c>
      <c r="L16" s="190" t="s">
        <v>192</v>
      </c>
      <c r="M16" s="256" t="s">
        <v>188</v>
      </c>
      <c r="N16" s="256" t="s">
        <v>189</v>
      </c>
      <c r="O16" s="256" t="s">
        <v>190</v>
      </c>
      <c r="P16" s="191" t="s">
        <v>193</v>
      </c>
    </row>
    <row r="17" spans="1:16" ht="15" customHeight="1">
      <c r="A17" s="355" t="s">
        <v>304</v>
      </c>
      <c r="B17" s="356"/>
      <c r="C17" s="356"/>
      <c r="D17" s="356"/>
      <c r="E17" s="357"/>
      <c r="F17" s="192"/>
      <c r="G17" s="193"/>
      <c r="H17" s="193"/>
      <c r="I17" s="193"/>
      <c r="J17" s="193"/>
      <c r="K17" s="194"/>
      <c r="L17" s="192"/>
      <c r="M17" s="193"/>
      <c r="N17" s="193"/>
      <c r="O17" s="193"/>
      <c r="P17" s="194"/>
    </row>
    <row r="18" spans="1:16" ht="12.75">
      <c r="A18" s="355" t="s">
        <v>194</v>
      </c>
      <c r="B18" s="356"/>
      <c r="C18" s="356"/>
      <c r="D18" s="356"/>
      <c r="E18" s="357"/>
      <c r="F18" s="192"/>
      <c r="G18" s="193"/>
      <c r="H18" s="193"/>
      <c r="I18" s="193"/>
      <c r="J18" s="193"/>
      <c r="K18" s="194"/>
      <c r="L18" s="192"/>
      <c r="M18" s="193"/>
      <c r="N18" s="193"/>
      <c r="O18" s="193"/>
      <c r="P18" s="194"/>
    </row>
    <row r="19" spans="1:16" ht="12.75">
      <c r="A19" s="195">
        <v>1</v>
      </c>
      <c r="B19" s="196" t="s">
        <v>195</v>
      </c>
      <c r="C19" s="196"/>
      <c r="D19" s="195" t="s">
        <v>196</v>
      </c>
      <c r="E19" s="197">
        <v>1</v>
      </c>
      <c r="F19" s="198"/>
      <c r="G19" s="199"/>
      <c r="H19" s="199">
        <f aca="true" t="shared" si="0" ref="H19:H24">G19*F19</f>
        <v>0</v>
      </c>
      <c r="I19" s="199"/>
      <c r="J19" s="199"/>
      <c r="K19" s="200">
        <f aca="true" t="shared" si="1" ref="K19:K29">SUM(H19:J19)</f>
        <v>0</v>
      </c>
      <c r="L19" s="198">
        <f aca="true" t="shared" si="2" ref="L19:L30">E19*F19</f>
        <v>0</v>
      </c>
      <c r="M19" s="199">
        <f aca="true" t="shared" si="3" ref="M19:M24">E19*H19</f>
        <v>0</v>
      </c>
      <c r="N19" s="199">
        <f aca="true" t="shared" si="4" ref="N19:N30">E19*I19</f>
        <v>0</v>
      </c>
      <c r="O19" s="199">
        <f aca="true" t="shared" si="5" ref="O19:O30">E19*J19</f>
        <v>0</v>
      </c>
      <c r="P19" s="200">
        <f aca="true" t="shared" si="6" ref="P19:P29">SUM(M19:O19)</f>
        <v>0</v>
      </c>
    </row>
    <row r="20" spans="1:16" ht="12.75">
      <c r="A20" s="195">
        <v>2</v>
      </c>
      <c r="B20" s="196" t="s">
        <v>197</v>
      </c>
      <c r="C20" s="196"/>
      <c r="D20" s="195" t="s">
        <v>198</v>
      </c>
      <c r="E20" s="197">
        <v>0.272</v>
      </c>
      <c r="F20" s="198"/>
      <c r="G20" s="199"/>
      <c r="H20" s="199">
        <f t="shared" si="0"/>
        <v>0</v>
      </c>
      <c r="I20" s="199"/>
      <c r="J20" s="199"/>
      <c r="K20" s="200">
        <f t="shared" si="1"/>
        <v>0</v>
      </c>
      <c r="L20" s="198">
        <f t="shared" si="2"/>
        <v>0</v>
      </c>
      <c r="M20" s="199">
        <f t="shared" si="3"/>
        <v>0</v>
      </c>
      <c r="N20" s="199">
        <f t="shared" si="4"/>
        <v>0</v>
      </c>
      <c r="O20" s="199">
        <f t="shared" si="5"/>
        <v>0</v>
      </c>
      <c r="P20" s="200">
        <f t="shared" si="6"/>
        <v>0</v>
      </c>
    </row>
    <row r="21" spans="1:16" ht="12.75">
      <c r="A21" s="195">
        <v>3</v>
      </c>
      <c r="B21" s="196" t="s">
        <v>199</v>
      </c>
      <c r="C21" s="196"/>
      <c r="D21" s="195" t="s">
        <v>198</v>
      </c>
      <c r="E21" s="197">
        <v>0.272</v>
      </c>
      <c r="F21" s="198"/>
      <c r="G21" s="199"/>
      <c r="H21" s="199">
        <f t="shared" si="0"/>
        <v>0</v>
      </c>
      <c r="I21" s="199"/>
      <c r="J21" s="199"/>
      <c r="K21" s="200">
        <f t="shared" si="1"/>
        <v>0</v>
      </c>
      <c r="L21" s="198">
        <f t="shared" si="2"/>
        <v>0</v>
      </c>
      <c r="M21" s="199">
        <f t="shared" si="3"/>
        <v>0</v>
      </c>
      <c r="N21" s="199">
        <f t="shared" si="4"/>
        <v>0</v>
      </c>
      <c r="O21" s="199">
        <f t="shared" si="5"/>
        <v>0</v>
      </c>
      <c r="P21" s="200">
        <f t="shared" si="6"/>
        <v>0</v>
      </c>
    </row>
    <row r="22" spans="1:16" ht="25.5">
      <c r="A22" s="195">
        <v>4</v>
      </c>
      <c r="B22" s="201" t="s">
        <v>200</v>
      </c>
      <c r="C22" s="201"/>
      <c r="D22" s="195" t="s">
        <v>11</v>
      </c>
      <c r="E22" s="197">
        <v>12</v>
      </c>
      <c r="F22" s="198"/>
      <c r="G22" s="199"/>
      <c r="H22" s="199">
        <f t="shared" si="0"/>
        <v>0</v>
      </c>
      <c r="I22" s="199"/>
      <c r="J22" s="199"/>
      <c r="K22" s="200">
        <f t="shared" si="1"/>
        <v>0</v>
      </c>
      <c r="L22" s="198">
        <f t="shared" si="2"/>
        <v>0</v>
      </c>
      <c r="M22" s="199">
        <f t="shared" si="3"/>
        <v>0</v>
      </c>
      <c r="N22" s="199">
        <f t="shared" si="4"/>
        <v>0</v>
      </c>
      <c r="O22" s="199">
        <f t="shared" si="5"/>
        <v>0</v>
      </c>
      <c r="P22" s="200">
        <f t="shared" si="6"/>
        <v>0</v>
      </c>
    </row>
    <row r="23" spans="1:16" ht="25.5">
      <c r="A23" s="195">
        <v>5</v>
      </c>
      <c r="B23" s="201" t="s">
        <v>201</v>
      </c>
      <c r="C23" s="201"/>
      <c r="D23" s="195" t="s">
        <v>11</v>
      </c>
      <c r="E23" s="197">
        <v>72</v>
      </c>
      <c r="F23" s="198"/>
      <c r="G23" s="199"/>
      <c r="H23" s="199">
        <f t="shared" si="0"/>
        <v>0</v>
      </c>
      <c r="I23" s="199"/>
      <c r="J23" s="199"/>
      <c r="K23" s="200">
        <f t="shared" si="1"/>
        <v>0</v>
      </c>
      <c r="L23" s="198">
        <f t="shared" si="2"/>
        <v>0</v>
      </c>
      <c r="M23" s="199">
        <f t="shared" si="3"/>
        <v>0</v>
      </c>
      <c r="N23" s="199">
        <f t="shared" si="4"/>
        <v>0</v>
      </c>
      <c r="O23" s="199">
        <f t="shared" si="5"/>
        <v>0</v>
      </c>
      <c r="P23" s="200">
        <f t="shared" si="6"/>
        <v>0</v>
      </c>
    </row>
    <row r="24" spans="1:16" ht="25.5">
      <c r="A24" s="195">
        <v>6</v>
      </c>
      <c r="B24" s="201" t="s">
        <v>202</v>
      </c>
      <c r="C24" s="201"/>
      <c r="D24" s="195" t="s">
        <v>11</v>
      </c>
      <c r="E24" s="197">
        <v>53</v>
      </c>
      <c r="F24" s="198"/>
      <c r="G24" s="199"/>
      <c r="H24" s="199">
        <f t="shared" si="0"/>
        <v>0</v>
      </c>
      <c r="I24" s="199"/>
      <c r="J24" s="199"/>
      <c r="K24" s="200">
        <f t="shared" si="1"/>
        <v>0</v>
      </c>
      <c r="L24" s="198">
        <f t="shared" si="2"/>
        <v>0</v>
      </c>
      <c r="M24" s="199">
        <f t="shared" si="3"/>
        <v>0</v>
      </c>
      <c r="N24" s="199">
        <f t="shared" si="4"/>
        <v>0</v>
      </c>
      <c r="O24" s="199">
        <f t="shared" si="5"/>
        <v>0</v>
      </c>
      <c r="P24" s="200">
        <f t="shared" si="6"/>
        <v>0</v>
      </c>
    </row>
    <row r="25" spans="1:16" ht="15" customHeight="1">
      <c r="A25" s="355" t="s">
        <v>203</v>
      </c>
      <c r="B25" s="356"/>
      <c r="C25" s="356"/>
      <c r="D25" s="356"/>
      <c r="E25" s="357"/>
      <c r="F25" s="192"/>
      <c r="G25" s="193"/>
      <c r="H25" s="193"/>
      <c r="I25" s="193"/>
      <c r="J25" s="193"/>
      <c r="K25" s="194"/>
      <c r="L25" s="192"/>
      <c r="M25" s="193"/>
      <c r="N25" s="193"/>
      <c r="O25" s="193"/>
      <c r="P25" s="194"/>
    </row>
    <row r="26" spans="1:16" ht="12.75">
      <c r="A26" s="362" t="s">
        <v>194</v>
      </c>
      <c r="B26" s="363"/>
      <c r="C26" s="363"/>
      <c r="D26" s="363"/>
      <c r="E26" s="364"/>
      <c r="F26" s="192"/>
      <c r="G26" s="193"/>
      <c r="H26" s="193"/>
      <c r="I26" s="193"/>
      <c r="J26" s="193"/>
      <c r="K26" s="194"/>
      <c r="L26" s="192"/>
      <c r="M26" s="193"/>
      <c r="N26" s="193"/>
      <c r="O26" s="193"/>
      <c r="P26" s="194"/>
    </row>
    <row r="27" spans="1:16" ht="12.75">
      <c r="A27" s="202">
        <v>1</v>
      </c>
      <c r="B27" s="203" t="s">
        <v>204</v>
      </c>
      <c r="C27" s="204"/>
      <c r="D27" s="205" t="s">
        <v>11</v>
      </c>
      <c r="E27" s="197">
        <v>130</v>
      </c>
      <c r="F27" s="198"/>
      <c r="G27" s="199"/>
      <c r="H27" s="199">
        <f>G27*F27</f>
        <v>0</v>
      </c>
      <c r="I27" s="202"/>
      <c r="J27" s="199"/>
      <c r="K27" s="200">
        <f>SUM(H27:J27)</f>
        <v>0</v>
      </c>
      <c r="L27" s="198">
        <f>E27*F27</f>
        <v>0</v>
      </c>
      <c r="M27" s="199">
        <f>E27*H27</f>
        <v>0</v>
      </c>
      <c r="N27" s="199">
        <f>E27*I27</f>
        <v>0</v>
      </c>
      <c r="O27" s="199">
        <f>E27*J27</f>
        <v>0</v>
      </c>
      <c r="P27" s="200">
        <f>SUM(M27:O27)</f>
        <v>0</v>
      </c>
    </row>
    <row r="28" spans="1:16" ht="12.75">
      <c r="A28" s="195">
        <v>2</v>
      </c>
      <c r="B28" s="206" t="s">
        <v>205</v>
      </c>
      <c r="C28" s="201"/>
      <c r="D28" s="195" t="s">
        <v>11</v>
      </c>
      <c r="E28" s="197">
        <v>142</v>
      </c>
      <c r="F28" s="198"/>
      <c r="G28" s="199"/>
      <c r="H28" s="199">
        <f>G28*F28</f>
        <v>0</v>
      </c>
      <c r="I28" s="202"/>
      <c r="J28" s="199"/>
      <c r="K28" s="200">
        <f t="shared" si="1"/>
        <v>0</v>
      </c>
      <c r="L28" s="198">
        <f t="shared" si="2"/>
        <v>0</v>
      </c>
      <c r="M28" s="199">
        <f>E28*H28</f>
        <v>0</v>
      </c>
      <c r="N28" s="199">
        <f t="shared" si="4"/>
        <v>0</v>
      </c>
      <c r="O28" s="199">
        <f t="shared" si="5"/>
        <v>0</v>
      </c>
      <c r="P28" s="200">
        <f t="shared" si="6"/>
        <v>0</v>
      </c>
    </row>
    <row r="29" spans="1:16" ht="12.75">
      <c r="A29" s="195">
        <v>3</v>
      </c>
      <c r="B29" s="206" t="s">
        <v>206</v>
      </c>
      <c r="C29" s="201"/>
      <c r="D29" s="195" t="s">
        <v>207</v>
      </c>
      <c r="E29" s="205">
        <v>2</v>
      </c>
      <c r="F29" s="198"/>
      <c r="G29" s="199"/>
      <c r="H29" s="199">
        <f>G29*F29</f>
        <v>0</v>
      </c>
      <c r="I29" s="202"/>
      <c r="J29" s="199"/>
      <c r="K29" s="200">
        <f t="shared" si="1"/>
        <v>0</v>
      </c>
      <c r="L29" s="198">
        <f t="shared" si="2"/>
        <v>0</v>
      </c>
      <c r="M29" s="199">
        <f>E29*H29</f>
        <v>0</v>
      </c>
      <c r="N29" s="199">
        <f t="shared" si="4"/>
        <v>0</v>
      </c>
      <c r="O29" s="199">
        <f t="shared" si="5"/>
        <v>0</v>
      </c>
      <c r="P29" s="200">
        <f t="shared" si="6"/>
        <v>0</v>
      </c>
    </row>
    <row r="30" spans="1:16" ht="13.5" thickBot="1">
      <c r="A30" s="195">
        <v>4</v>
      </c>
      <c r="B30" s="206" t="s">
        <v>216</v>
      </c>
      <c r="C30" s="201"/>
      <c r="D30" s="195" t="s">
        <v>11</v>
      </c>
      <c r="E30" s="229">
        <v>272</v>
      </c>
      <c r="F30" s="198"/>
      <c r="G30" s="199"/>
      <c r="H30" s="199">
        <f>G30*F30</f>
        <v>0</v>
      </c>
      <c r="I30" s="202"/>
      <c r="J30" s="199"/>
      <c r="K30" s="200">
        <f>SUM(H30:J30)</f>
        <v>0</v>
      </c>
      <c r="L30" s="198">
        <f t="shared" si="2"/>
        <v>0</v>
      </c>
      <c r="M30" s="199">
        <f>E30*H30</f>
        <v>0</v>
      </c>
      <c r="N30" s="199">
        <f t="shared" si="4"/>
        <v>0</v>
      </c>
      <c r="O30" s="199">
        <f t="shared" si="5"/>
        <v>0</v>
      </c>
      <c r="P30" s="200">
        <f>SUM(M30:O30)</f>
        <v>0</v>
      </c>
    </row>
    <row r="31" spans="1:16" ht="13.5" thickBot="1">
      <c r="A31" s="208"/>
      <c r="B31" s="365" t="s">
        <v>389</v>
      </c>
      <c r="C31" s="366"/>
      <c r="D31" s="366"/>
      <c r="E31" s="366"/>
      <c r="F31" s="366"/>
      <c r="G31" s="366"/>
      <c r="H31" s="366"/>
      <c r="I31" s="366"/>
      <c r="J31" s="366"/>
      <c r="K31" s="367"/>
      <c r="L31" s="234">
        <f>SUM(L17:L30)</f>
        <v>0</v>
      </c>
      <c r="M31" s="234">
        <f>SUM(M17:M30)</f>
        <v>0</v>
      </c>
      <c r="N31" s="234">
        <f>SUM(N17:N30)</f>
        <v>0</v>
      </c>
      <c r="O31" s="234">
        <f>SUM(O17:O30)</f>
        <v>0</v>
      </c>
      <c r="P31" s="234">
        <f>SUM(P17:P30)</f>
        <v>0</v>
      </c>
    </row>
    <row r="34" spans="1:16" s="227" customFormat="1" ht="15.75">
      <c r="A34" s="360" t="s">
        <v>13</v>
      </c>
      <c r="B34" s="360"/>
      <c r="C34" s="360"/>
      <c r="D34" s="217" t="s">
        <v>4</v>
      </c>
      <c r="E34" s="146"/>
      <c r="F34" s="148"/>
      <c r="G34" s="226"/>
      <c r="H34" s="228"/>
      <c r="I34" s="150"/>
      <c r="J34" s="136"/>
      <c r="K34" s="150"/>
      <c r="L34" s="150" t="s">
        <v>29</v>
      </c>
      <c r="M34" s="148"/>
      <c r="N34" s="361"/>
      <c r="O34" s="361"/>
      <c r="P34" s="148"/>
    </row>
    <row r="35" spans="1:16" ht="15.75" customHeight="1">
      <c r="A35" s="42" t="s">
        <v>4</v>
      </c>
      <c r="B35" s="42"/>
      <c r="C35" s="28"/>
      <c r="D35" s="318" t="s">
        <v>10</v>
      </c>
      <c r="E35" s="318"/>
      <c r="F35" s="318"/>
      <c r="G35" s="318"/>
      <c r="H35" s="318"/>
      <c r="I35" s="319"/>
      <c r="J35" s="149"/>
      <c r="K35" s="149"/>
      <c r="L35" s="149"/>
      <c r="M35" s="320" t="s">
        <v>10</v>
      </c>
      <c r="N35" s="320"/>
      <c r="O35" s="320"/>
      <c r="P35" s="320"/>
    </row>
    <row r="36" spans="1:16" ht="15.75" customHeight="1">
      <c r="A36" s="28"/>
      <c r="B36" s="28"/>
      <c r="C36" s="135"/>
      <c r="D36" s="53"/>
      <c r="E36" s="150"/>
      <c r="F36" s="151"/>
      <c r="G36" s="151"/>
      <c r="H36" s="151"/>
      <c r="I36" s="151"/>
      <c r="J36" s="136"/>
      <c r="K36" s="316" t="s">
        <v>44</v>
      </c>
      <c r="L36" s="316"/>
      <c r="M36" s="142"/>
      <c r="N36" s="136"/>
      <c r="O36" s="136"/>
      <c r="P36" s="143"/>
    </row>
  </sheetData>
  <sheetProtection/>
  <mergeCells count="19">
    <mergeCell ref="K36:L36"/>
    <mergeCell ref="A3:P3"/>
    <mergeCell ref="A4:P4"/>
    <mergeCell ref="A5:P5"/>
    <mergeCell ref="A34:C34"/>
    <mergeCell ref="N34:O34"/>
    <mergeCell ref="A25:E25"/>
    <mergeCell ref="A26:E26"/>
    <mergeCell ref="B31:K31"/>
    <mergeCell ref="D15:D16"/>
    <mergeCell ref="D35:I35"/>
    <mergeCell ref="A15:A16"/>
    <mergeCell ref="B15:B16"/>
    <mergeCell ref="L15:P15"/>
    <mergeCell ref="A17:E17"/>
    <mergeCell ref="A18:E18"/>
    <mergeCell ref="M35:P35"/>
    <mergeCell ref="E15:E16"/>
    <mergeCell ref="F15:K1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3:P33"/>
  <sheetViews>
    <sheetView zoomScalePageLayoutView="0" workbookViewId="0" topLeftCell="A13">
      <selection activeCell="A33" sqref="A33"/>
    </sheetView>
  </sheetViews>
  <sheetFormatPr defaultColWidth="9.140625" defaultRowHeight="12.75"/>
  <cols>
    <col min="1" max="1" width="5.8515625" style="185" customWidth="1"/>
    <col min="2" max="2" width="44.140625" style="209" customWidth="1"/>
    <col min="3" max="3" width="21.28125" style="209" customWidth="1"/>
    <col min="4" max="4" width="7.8515625" style="185" customWidth="1"/>
    <col min="5" max="7" width="7.57421875" style="185" customWidth="1"/>
    <col min="8" max="8" width="8.7109375" style="185" customWidth="1"/>
    <col min="9" max="9" width="8.57421875" style="185" bestFit="1" customWidth="1"/>
    <col min="10" max="10" width="7.57421875" style="185" customWidth="1"/>
    <col min="11" max="11" width="8.57421875" style="185" customWidth="1"/>
    <col min="12" max="12" width="9.421875" style="185" bestFit="1" customWidth="1"/>
    <col min="13" max="13" width="11.8515625" style="185" customWidth="1"/>
    <col min="14" max="14" width="12.140625" style="185" bestFit="1" customWidth="1"/>
    <col min="15" max="15" width="10.8515625" style="185" customWidth="1"/>
    <col min="16" max="16" width="12.140625" style="185" bestFit="1" customWidth="1"/>
  </cols>
  <sheetData>
    <row r="3" spans="1:16" ht="15.75">
      <c r="A3" s="307" t="s">
        <v>306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5.75">
      <c r="A4" s="307" t="s">
        <v>317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ht="15.75">
      <c r="A5" s="309" t="s">
        <v>43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ht="15.75">
      <c r="A6" s="28"/>
      <c r="B6" s="83" t="s">
        <v>31</v>
      </c>
      <c r="C6" s="28" t="s">
        <v>79</v>
      </c>
      <c r="D6" s="28"/>
      <c r="E6" s="143"/>
      <c r="F6" s="136"/>
      <c r="G6" s="136"/>
      <c r="H6" s="136"/>
      <c r="I6" s="136"/>
      <c r="J6" s="136"/>
      <c r="K6" s="143"/>
      <c r="L6" s="136"/>
      <c r="M6" s="136"/>
      <c r="N6" s="136"/>
      <c r="O6" s="136"/>
      <c r="P6" s="143"/>
    </row>
    <row r="7" spans="1:16" ht="15.75">
      <c r="A7" s="28"/>
      <c r="B7" s="83" t="s">
        <v>6</v>
      </c>
      <c r="C7" s="28" t="s">
        <v>79</v>
      </c>
      <c r="D7" s="28"/>
      <c r="E7" s="143"/>
      <c r="F7" s="136"/>
      <c r="G7" s="136"/>
      <c r="H7" s="136"/>
      <c r="I7" s="136"/>
      <c r="J7" s="136"/>
      <c r="K7" s="143"/>
      <c r="L7" s="136"/>
      <c r="M7" s="136"/>
      <c r="N7" s="136"/>
      <c r="O7" s="136"/>
      <c r="P7" s="143"/>
    </row>
    <row r="8" spans="1:16" ht="15.75">
      <c r="A8" s="28"/>
      <c r="B8" s="83" t="s">
        <v>32</v>
      </c>
      <c r="C8" s="28" t="s">
        <v>80</v>
      </c>
      <c r="D8" s="28"/>
      <c r="E8" s="143"/>
      <c r="F8" s="136"/>
      <c r="G8" s="136"/>
      <c r="H8" s="136"/>
      <c r="I8" s="136"/>
      <c r="J8" s="136"/>
      <c r="K8" s="143"/>
      <c r="L8" s="136"/>
      <c r="M8" s="136"/>
      <c r="N8" s="136"/>
      <c r="O8" s="136"/>
      <c r="P8" s="143"/>
    </row>
    <row r="9" spans="1:16" ht="15" customHeight="1">
      <c r="A9" s="28"/>
      <c r="B9" s="225" t="s">
        <v>36</v>
      </c>
      <c r="C9" s="27"/>
      <c r="D9" s="28"/>
      <c r="E9" s="143"/>
      <c r="F9" s="136"/>
      <c r="G9" s="136"/>
      <c r="H9" s="136"/>
      <c r="I9" s="136"/>
      <c r="J9" s="136"/>
      <c r="K9" s="143"/>
      <c r="L9" s="136"/>
      <c r="M9" s="136"/>
      <c r="N9" s="136"/>
      <c r="O9" s="136"/>
      <c r="P9" s="143"/>
    </row>
    <row r="10" spans="1:16" ht="15.75">
      <c r="A10" s="28"/>
      <c r="B10" s="29" t="s">
        <v>380</v>
      </c>
      <c r="C10" s="28"/>
      <c r="D10" s="28"/>
      <c r="E10" s="143"/>
      <c r="F10" s="136"/>
      <c r="G10" s="136"/>
      <c r="H10" s="136"/>
      <c r="I10" s="136"/>
      <c r="J10" s="136"/>
      <c r="K10" s="143"/>
      <c r="L10" s="136"/>
      <c r="M10" s="136"/>
      <c r="N10" s="136"/>
      <c r="O10" s="136"/>
      <c r="P10" s="143"/>
    </row>
    <row r="11" spans="1:16" ht="15.75">
      <c r="A11" s="28"/>
      <c r="B11" s="28"/>
      <c r="C11" s="28"/>
      <c r="D11" s="28"/>
      <c r="E11" s="28"/>
      <c r="F11" s="28"/>
      <c r="G11" s="28"/>
      <c r="H11" s="28"/>
      <c r="I11" s="139"/>
      <c r="J11" s="136"/>
      <c r="K11" s="28"/>
      <c r="L11" s="136" t="s">
        <v>15</v>
      </c>
      <c r="M11" s="136"/>
      <c r="N11" s="144">
        <f>P28</f>
        <v>0</v>
      </c>
      <c r="O11" s="136" t="s">
        <v>49</v>
      </c>
      <c r="P11" s="143"/>
    </row>
    <row r="12" spans="1:16" ht="15.75">
      <c r="A12" s="28"/>
      <c r="B12" s="28"/>
      <c r="C12" s="28"/>
      <c r="D12" s="28"/>
      <c r="E12" s="28"/>
      <c r="F12" s="28"/>
      <c r="G12" s="28"/>
      <c r="H12" s="28"/>
      <c r="I12" s="136"/>
      <c r="J12" s="136"/>
      <c r="K12" s="28"/>
      <c r="L12" s="136" t="s">
        <v>16</v>
      </c>
      <c r="M12" s="136"/>
      <c r="N12" s="136"/>
      <c r="O12" s="136"/>
      <c r="P12" s="143"/>
    </row>
    <row r="14" spans="1:16" ht="16.5" thickBot="1">
      <c r="A14" s="186"/>
      <c r="B14" s="187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6" ht="12.75">
      <c r="A15" s="348" t="s">
        <v>179</v>
      </c>
      <c r="B15" s="350" t="s">
        <v>180</v>
      </c>
      <c r="C15" s="255"/>
      <c r="D15" s="368" t="s">
        <v>181</v>
      </c>
      <c r="E15" s="358" t="s">
        <v>182</v>
      </c>
      <c r="F15" s="352" t="s">
        <v>183</v>
      </c>
      <c r="G15" s="353"/>
      <c r="H15" s="353"/>
      <c r="I15" s="353"/>
      <c r="J15" s="353"/>
      <c r="K15" s="354"/>
      <c r="L15" s="352" t="s">
        <v>184</v>
      </c>
      <c r="M15" s="353"/>
      <c r="N15" s="353"/>
      <c r="O15" s="353"/>
      <c r="P15" s="354"/>
    </row>
    <row r="16" spans="1:16" ht="69">
      <c r="A16" s="349"/>
      <c r="B16" s="351"/>
      <c r="C16" s="189" t="s">
        <v>185</v>
      </c>
      <c r="D16" s="369"/>
      <c r="E16" s="359"/>
      <c r="F16" s="190" t="s">
        <v>186</v>
      </c>
      <c r="G16" s="256" t="s">
        <v>187</v>
      </c>
      <c r="H16" s="256" t="s">
        <v>188</v>
      </c>
      <c r="I16" s="256" t="s">
        <v>189</v>
      </c>
      <c r="J16" s="256" t="s">
        <v>190</v>
      </c>
      <c r="K16" s="191" t="s">
        <v>191</v>
      </c>
      <c r="L16" s="190" t="s">
        <v>192</v>
      </c>
      <c r="M16" s="256" t="s">
        <v>188</v>
      </c>
      <c r="N16" s="256" t="s">
        <v>189</v>
      </c>
      <c r="O16" s="256" t="s">
        <v>190</v>
      </c>
      <c r="P16" s="191" t="s">
        <v>193</v>
      </c>
    </row>
    <row r="17" spans="1:16" ht="12.75">
      <c r="A17" s="355" t="s">
        <v>304</v>
      </c>
      <c r="B17" s="356"/>
      <c r="C17" s="356"/>
      <c r="D17" s="356"/>
      <c r="E17" s="357"/>
      <c r="F17" s="192"/>
      <c r="G17" s="193"/>
      <c r="H17" s="193"/>
      <c r="I17" s="193"/>
      <c r="J17" s="193"/>
      <c r="K17" s="194"/>
      <c r="L17" s="192"/>
      <c r="M17" s="193"/>
      <c r="N17" s="193"/>
      <c r="O17" s="193"/>
      <c r="P17" s="194"/>
    </row>
    <row r="18" spans="1:16" ht="12.75">
      <c r="A18" s="355" t="s">
        <v>194</v>
      </c>
      <c r="B18" s="356"/>
      <c r="C18" s="356"/>
      <c r="D18" s="356"/>
      <c r="E18" s="357"/>
      <c r="F18" s="192"/>
      <c r="G18" s="193"/>
      <c r="H18" s="193"/>
      <c r="I18" s="193"/>
      <c r="J18" s="193"/>
      <c r="K18" s="194"/>
      <c r="L18" s="192"/>
      <c r="M18" s="193"/>
      <c r="N18" s="193"/>
      <c r="O18" s="193"/>
      <c r="P18" s="194"/>
    </row>
    <row r="19" spans="1:16" ht="12.75">
      <c r="A19" s="195">
        <v>1</v>
      </c>
      <c r="B19" s="196" t="s">
        <v>195</v>
      </c>
      <c r="C19" s="196"/>
      <c r="D19" s="195" t="s">
        <v>196</v>
      </c>
      <c r="E19" s="197">
        <v>1</v>
      </c>
      <c r="F19" s="198"/>
      <c r="G19" s="199"/>
      <c r="H19" s="199">
        <f>G19*F19</f>
        <v>0</v>
      </c>
      <c r="I19" s="199"/>
      <c r="J19" s="199"/>
      <c r="K19" s="200">
        <f>SUM(H19:J19)</f>
        <v>0</v>
      </c>
      <c r="L19" s="198">
        <f aca="true" t="shared" si="0" ref="L19:L27">E19*F19</f>
        <v>0</v>
      </c>
      <c r="M19" s="199">
        <f aca="true" t="shared" si="1" ref="M19:M27">E19*H19</f>
        <v>0</v>
      </c>
      <c r="N19" s="199">
        <f aca="true" t="shared" si="2" ref="N19:N27">E19*I19</f>
        <v>0</v>
      </c>
      <c r="O19" s="199">
        <f aca="true" t="shared" si="3" ref="O19:O27">E19*J19</f>
        <v>0</v>
      </c>
      <c r="P19" s="200">
        <f>SUM(M19:O19)</f>
        <v>0</v>
      </c>
    </row>
    <row r="20" spans="1:16" ht="12.75">
      <c r="A20" s="195">
        <v>2</v>
      </c>
      <c r="B20" s="196" t="s">
        <v>197</v>
      </c>
      <c r="C20" s="196"/>
      <c r="D20" s="195" t="s">
        <v>198</v>
      </c>
      <c r="E20" s="197">
        <v>0.09</v>
      </c>
      <c r="F20" s="198"/>
      <c r="G20" s="199"/>
      <c r="H20" s="199">
        <f>G20*F20</f>
        <v>0</v>
      </c>
      <c r="I20" s="199"/>
      <c r="J20" s="199"/>
      <c r="K20" s="200">
        <f>SUM(H20:J20)</f>
        <v>0</v>
      </c>
      <c r="L20" s="198">
        <f t="shared" si="0"/>
        <v>0</v>
      </c>
      <c r="M20" s="199">
        <f t="shared" si="1"/>
        <v>0</v>
      </c>
      <c r="N20" s="199">
        <f t="shared" si="2"/>
        <v>0</v>
      </c>
      <c r="O20" s="199">
        <f t="shared" si="3"/>
        <v>0</v>
      </c>
      <c r="P20" s="200">
        <f>SUM(M20:O20)</f>
        <v>0</v>
      </c>
    </row>
    <row r="21" spans="1:16" ht="12.75">
      <c r="A21" s="195">
        <v>3</v>
      </c>
      <c r="B21" s="196" t="s">
        <v>199</v>
      </c>
      <c r="C21" s="196"/>
      <c r="D21" s="195" t="s">
        <v>198</v>
      </c>
      <c r="E21" s="197">
        <v>0.09</v>
      </c>
      <c r="F21" s="198"/>
      <c r="G21" s="199"/>
      <c r="H21" s="199">
        <f>G21*F21</f>
        <v>0</v>
      </c>
      <c r="I21" s="199"/>
      <c r="J21" s="199"/>
      <c r="K21" s="200">
        <f>SUM(H21:J21)</f>
        <v>0</v>
      </c>
      <c r="L21" s="198">
        <f t="shared" si="0"/>
        <v>0</v>
      </c>
      <c r="M21" s="199">
        <f t="shared" si="1"/>
        <v>0</v>
      </c>
      <c r="N21" s="199">
        <f t="shared" si="2"/>
        <v>0</v>
      </c>
      <c r="O21" s="199">
        <f t="shared" si="3"/>
        <v>0</v>
      </c>
      <c r="P21" s="200">
        <f>SUM(M21:O21)</f>
        <v>0</v>
      </c>
    </row>
    <row r="22" spans="1:16" ht="25.5">
      <c r="A22" s="195">
        <v>4</v>
      </c>
      <c r="B22" s="201" t="s">
        <v>201</v>
      </c>
      <c r="C22" s="201"/>
      <c r="D22" s="195" t="s">
        <v>11</v>
      </c>
      <c r="E22" s="197">
        <v>32</v>
      </c>
      <c r="F22" s="198"/>
      <c r="G22" s="199"/>
      <c r="H22" s="199">
        <f>G22*F22</f>
        <v>0</v>
      </c>
      <c r="I22" s="199"/>
      <c r="J22" s="199"/>
      <c r="K22" s="200">
        <f>SUM(H22:J22)</f>
        <v>0</v>
      </c>
      <c r="L22" s="198">
        <f t="shared" si="0"/>
        <v>0</v>
      </c>
      <c r="M22" s="199">
        <f t="shared" si="1"/>
        <v>0</v>
      </c>
      <c r="N22" s="199">
        <f t="shared" si="2"/>
        <v>0</v>
      </c>
      <c r="O22" s="199">
        <f t="shared" si="3"/>
        <v>0</v>
      </c>
      <c r="P22" s="200">
        <f>SUM(M22:O22)</f>
        <v>0</v>
      </c>
    </row>
    <row r="23" spans="1:16" ht="25.5">
      <c r="A23" s="195">
        <v>5</v>
      </c>
      <c r="B23" s="201" t="s">
        <v>253</v>
      </c>
      <c r="C23" s="195"/>
      <c r="D23" s="195" t="s">
        <v>11</v>
      </c>
      <c r="E23" s="197">
        <v>13</v>
      </c>
      <c r="F23" s="198"/>
      <c r="G23" s="199"/>
      <c r="H23" s="199">
        <f>G23*F23</f>
        <v>0</v>
      </c>
      <c r="I23" s="202"/>
      <c r="J23" s="199"/>
      <c r="K23" s="200">
        <f>SUM(H23:J23)</f>
        <v>0</v>
      </c>
      <c r="L23" s="198">
        <f t="shared" si="0"/>
        <v>0</v>
      </c>
      <c r="M23" s="199">
        <f t="shared" si="1"/>
        <v>0</v>
      </c>
      <c r="N23" s="199">
        <f t="shared" si="2"/>
        <v>0</v>
      </c>
      <c r="O23" s="199">
        <f t="shared" si="3"/>
        <v>0</v>
      </c>
      <c r="P23" s="200">
        <f>SUM(M23:O23)</f>
        <v>0</v>
      </c>
    </row>
    <row r="24" spans="1:16" ht="12.75">
      <c r="A24" s="355" t="s">
        <v>203</v>
      </c>
      <c r="B24" s="356"/>
      <c r="C24" s="356"/>
      <c r="D24" s="356"/>
      <c r="E24" s="357"/>
      <c r="F24" s="192"/>
      <c r="G24" s="193"/>
      <c r="H24" s="193"/>
      <c r="I24" s="193"/>
      <c r="J24" s="193"/>
      <c r="K24" s="194"/>
      <c r="L24" s="192"/>
      <c r="M24" s="193"/>
      <c r="N24" s="193"/>
      <c r="O24" s="193"/>
      <c r="P24" s="194"/>
    </row>
    <row r="25" spans="1:16" ht="12.75">
      <c r="A25" s="362" t="s">
        <v>194</v>
      </c>
      <c r="B25" s="363"/>
      <c r="C25" s="363"/>
      <c r="D25" s="363"/>
      <c r="E25" s="364"/>
      <c r="F25" s="192"/>
      <c r="G25" s="193"/>
      <c r="H25" s="193"/>
      <c r="I25" s="193"/>
      <c r="J25" s="193"/>
      <c r="K25" s="194"/>
      <c r="L25" s="192"/>
      <c r="M25" s="193"/>
      <c r="N25" s="193"/>
      <c r="O25" s="193"/>
      <c r="P25" s="194"/>
    </row>
    <row r="26" spans="1:16" ht="12.75">
      <c r="A26" s="202">
        <v>1</v>
      </c>
      <c r="B26" s="203" t="s">
        <v>218</v>
      </c>
      <c r="C26" s="201"/>
      <c r="D26" s="205" t="s">
        <v>11</v>
      </c>
      <c r="E26" s="210">
        <v>89</v>
      </c>
      <c r="F26" s="198"/>
      <c r="G26" s="199"/>
      <c r="H26" s="199">
        <f>G26*F26</f>
        <v>0</v>
      </c>
      <c r="I26" s="202"/>
      <c r="J26" s="199"/>
      <c r="K26" s="200">
        <f>SUM(H26:J26)</f>
        <v>0</v>
      </c>
      <c r="L26" s="198">
        <f>E26*F26</f>
        <v>0</v>
      </c>
      <c r="M26" s="199">
        <f>E26*H26</f>
        <v>0</v>
      </c>
      <c r="N26" s="199">
        <f>E26*I26</f>
        <v>0</v>
      </c>
      <c r="O26" s="199">
        <f>E26*J26</f>
        <v>0</v>
      </c>
      <c r="P26" s="200">
        <f>SUM(M26:O26)</f>
        <v>0</v>
      </c>
    </row>
    <row r="27" spans="1:16" ht="13.5" thickBot="1">
      <c r="A27" s="195">
        <v>2</v>
      </c>
      <c r="B27" s="206" t="s">
        <v>216</v>
      </c>
      <c r="C27" s="201"/>
      <c r="D27" s="195" t="s">
        <v>11</v>
      </c>
      <c r="E27" s="229">
        <v>89</v>
      </c>
      <c r="F27" s="198"/>
      <c r="G27" s="199"/>
      <c r="H27" s="199">
        <f>G27*F27</f>
        <v>0</v>
      </c>
      <c r="I27" s="202"/>
      <c r="J27" s="199"/>
      <c r="K27" s="200">
        <f>SUM(H27:J27)</f>
        <v>0</v>
      </c>
      <c r="L27" s="198">
        <f t="shared" si="0"/>
        <v>0</v>
      </c>
      <c r="M27" s="199">
        <f t="shared" si="1"/>
        <v>0</v>
      </c>
      <c r="N27" s="199">
        <f t="shared" si="2"/>
        <v>0</v>
      </c>
      <c r="O27" s="199">
        <f t="shared" si="3"/>
        <v>0</v>
      </c>
      <c r="P27" s="200">
        <f>SUM(M27:O27)</f>
        <v>0</v>
      </c>
    </row>
    <row r="28" spans="1:16" ht="13.5" thickBot="1">
      <c r="A28" s="208"/>
      <c r="B28" s="365" t="s">
        <v>389</v>
      </c>
      <c r="C28" s="366"/>
      <c r="D28" s="366"/>
      <c r="E28" s="366"/>
      <c r="F28" s="366"/>
      <c r="G28" s="366"/>
      <c r="H28" s="366"/>
      <c r="I28" s="366"/>
      <c r="J28" s="366"/>
      <c r="K28" s="367"/>
      <c r="L28" s="234">
        <f>SUM(L17:L27)</f>
        <v>0</v>
      </c>
      <c r="M28" s="234">
        <f>SUM(M17:M27)</f>
        <v>0</v>
      </c>
      <c r="N28" s="234">
        <f>SUM(N17:N27)</f>
        <v>0</v>
      </c>
      <c r="O28" s="234">
        <f>SUM(O17:O27)</f>
        <v>0</v>
      </c>
      <c r="P28" s="234">
        <f>SUM(P17:P27)</f>
        <v>0</v>
      </c>
    </row>
    <row r="31" spans="1:16" ht="15.75">
      <c r="A31" s="360" t="s">
        <v>13</v>
      </c>
      <c r="B31" s="360"/>
      <c r="C31" s="360"/>
      <c r="D31" s="217" t="s">
        <v>4</v>
      </c>
      <c r="E31" s="146"/>
      <c r="F31" s="148"/>
      <c r="G31" s="226"/>
      <c r="H31" s="228"/>
      <c r="I31" s="150"/>
      <c r="J31" s="136"/>
      <c r="K31" s="150"/>
      <c r="L31" s="150" t="s">
        <v>29</v>
      </c>
      <c r="M31" s="148"/>
      <c r="N31" s="361"/>
      <c r="O31" s="361"/>
      <c r="P31" s="148"/>
    </row>
    <row r="32" spans="1:16" ht="15.75" customHeight="1">
      <c r="A32" s="42" t="s">
        <v>4</v>
      </c>
      <c r="B32" s="42"/>
      <c r="C32" s="28"/>
      <c r="D32" s="318" t="s">
        <v>10</v>
      </c>
      <c r="E32" s="318"/>
      <c r="F32" s="318"/>
      <c r="G32" s="318"/>
      <c r="H32" s="318"/>
      <c r="I32" s="319"/>
      <c r="J32" s="149"/>
      <c r="K32" s="149"/>
      <c r="L32" s="149"/>
      <c r="M32" s="320" t="s">
        <v>10</v>
      </c>
      <c r="N32" s="320"/>
      <c r="O32" s="320"/>
      <c r="P32" s="320"/>
    </row>
    <row r="33" spans="1:16" ht="15.75" customHeight="1">
      <c r="A33" s="28"/>
      <c r="B33" s="28"/>
      <c r="C33" s="135"/>
      <c r="D33" s="53"/>
      <c r="E33" s="150"/>
      <c r="F33" s="151"/>
      <c r="G33" s="151"/>
      <c r="H33" s="151"/>
      <c r="I33" s="151"/>
      <c r="J33" s="136"/>
      <c r="K33" s="316" t="s">
        <v>44</v>
      </c>
      <c r="L33" s="316"/>
      <c r="M33" s="142"/>
      <c r="N33" s="136"/>
      <c r="O33" s="136"/>
      <c r="P33" s="143"/>
    </row>
  </sheetData>
  <sheetProtection/>
  <mergeCells count="19">
    <mergeCell ref="N31:O31"/>
    <mergeCell ref="D32:I32"/>
    <mergeCell ref="M32:P32"/>
    <mergeCell ref="K33:L33"/>
    <mergeCell ref="A17:E17"/>
    <mergeCell ref="A18:E18"/>
    <mergeCell ref="A24:E24"/>
    <mergeCell ref="A25:E25"/>
    <mergeCell ref="B28:K28"/>
    <mergeCell ref="A31:C31"/>
    <mergeCell ref="A3:P3"/>
    <mergeCell ref="A4:P4"/>
    <mergeCell ref="A5:P5"/>
    <mergeCell ref="A15:A16"/>
    <mergeCell ref="B15:B16"/>
    <mergeCell ref="D15:D16"/>
    <mergeCell ref="E15:E16"/>
    <mergeCell ref="F15:K15"/>
    <mergeCell ref="L15:P1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14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8515625" style="185" customWidth="1"/>
    <col min="2" max="2" width="44.140625" style="209" customWidth="1"/>
    <col min="3" max="3" width="27.8515625" style="209" customWidth="1"/>
    <col min="4" max="4" width="7.8515625" style="185" customWidth="1"/>
    <col min="5" max="7" width="7.57421875" style="185" customWidth="1"/>
    <col min="8" max="8" width="8.7109375" style="185" customWidth="1"/>
    <col min="9" max="9" width="8.57421875" style="185" bestFit="1" customWidth="1"/>
    <col min="10" max="10" width="7.57421875" style="185" customWidth="1"/>
    <col min="11" max="11" width="8.57421875" style="185" customWidth="1"/>
    <col min="12" max="12" width="10.00390625" style="185" bestFit="1" customWidth="1"/>
    <col min="13" max="13" width="11.8515625" style="185" customWidth="1"/>
    <col min="14" max="14" width="12.140625" style="185" bestFit="1" customWidth="1"/>
    <col min="15" max="15" width="10.00390625" style="185" bestFit="1" customWidth="1"/>
    <col min="16" max="16" width="12.140625" style="185" bestFit="1" customWidth="1"/>
    <col min="17" max="17" width="11.00390625" style="0" bestFit="1" customWidth="1"/>
    <col min="20" max="20" width="14.140625" style="0" customWidth="1"/>
  </cols>
  <sheetData>
    <row r="2" spans="1:16" ht="15.75">
      <c r="A2" s="307" t="s">
        <v>314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5.75">
      <c r="A3" s="307" t="s">
        <v>318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5.75">
      <c r="A4" s="309" t="s">
        <v>43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ht="15.75">
      <c r="A5" s="28"/>
      <c r="B5" s="83" t="s">
        <v>31</v>
      </c>
      <c r="C5" s="28" t="s">
        <v>79</v>
      </c>
      <c r="D5" s="28"/>
      <c r="E5" s="143"/>
      <c r="F5" s="136"/>
      <c r="G5" s="136"/>
      <c r="H5" s="136"/>
      <c r="I5" s="136"/>
      <c r="J5" s="136"/>
      <c r="K5" s="143"/>
      <c r="L5" s="136"/>
      <c r="M5" s="136"/>
      <c r="N5" s="136"/>
      <c r="O5" s="136"/>
      <c r="P5" s="143"/>
    </row>
    <row r="6" spans="1:16" ht="15.75">
      <c r="A6" s="28"/>
      <c r="B6" s="83" t="s">
        <v>6</v>
      </c>
      <c r="C6" s="28" t="s">
        <v>79</v>
      </c>
      <c r="D6" s="28"/>
      <c r="E6" s="143"/>
      <c r="F6" s="136"/>
      <c r="G6" s="136"/>
      <c r="H6" s="136"/>
      <c r="I6" s="136"/>
      <c r="J6" s="136"/>
      <c r="K6" s="143"/>
      <c r="L6" s="136"/>
      <c r="M6" s="136"/>
      <c r="N6" s="136"/>
      <c r="O6" s="136"/>
      <c r="P6" s="143"/>
    </row>
    <row r="7" spans="1:16" ht="15.75">
      <c r="A7" s="28"/>
      <c r="B7" s="83" t="s">
        <v>32</v>
      </c>
      <c r="C7" s="28" t="s">
        <v>80</v>
      </c>
      <c r="D7" s="28"/>
      <c r="E7" s="143"/>
      <c r="F7" s="136"/>
      <c r="G7" s="136"/>
      <c r="H7" s="136"/>
      <c r="I7" s="136"/>
      <c r="J7" s="136"/>
      <c r="K7" s="143"/>
      <c r="L7" s="136"/>
      <c r="M7" s="136"/>
      <c r="N7" s="136"/>
      <c r="O7" s="136"/>
      <c r="P7" s="143"/>
    </row>
    <row r="8" spans="1:16" ht="15.75">
      <c r="A8" s="28"/>
      <c r="B8" s="225" t="s">
        <v>36</v>
      </c>
      <c r="C8" s="27"/>
      <c r="D8" s="28"/>
      <c r="E8" s="143"/>
      <c r="F8" s="136"/>
      <c r="G8" s="136"/>
      <c r="H8" s="136"/>
      <c r="I8" s="136"/>
      <c r="J8" s="136"/>
      <c r="K8" s="143"/>
      <c r="L8" s="136"/>
      <c r="M8" s="136"/>
      <c r="N8" s="136"/>
      <c r="O8" s="136"/>
      <c r="P8" s="143"/>
    </row>
    <row r="9" spans="1:16" ht="15.75">
      <c r="A9" s="28"/>
      <c r="B9" s="29" t="s">
        <v>380</v>
      </c>
      <c r="C9" s="28"/>
      <c r="D9" s="28"/>
      <c r="E9" s="143"/>
      <c r="F9" s="136"/>
      <c r="G9" s="136"/>
      <c r="H9" s="136"/>
      <c r="I9" s="136"/>
      <c r="J9" s="136"/>
      <c r="K9" s="143"/>
      <c r="L9" s="136"/>
      <c r="M9" s="136"/>
      <c r="N9" s="136"/>
      <c r="O9" s="136"/>
      <c r="P9" s="143"/>
    </row>
    <row r="10" spans="1:16" ht="15.75">
      <c r="A10" s="28"/>
      <c r="B10" s="28"/>
      <c r="C10" s="28"/>
      <c r="D10" s="28"/>
      <c r="E10" s="28"/>
      <c r="F10" s="28"/>
      <c r="G10" s="28"/>
      <c r="H10" s="28"/>
      <c r="I10" s="139"/>
      <c r="J10" s="136"/>
      <c r="K10" s="28"/>
      <c r="L10" s="136" t="s">
        <v>15</v>
      </c>
      <c r="M10" s="136"/>
      <c r="N10" s="144">
        <f>P139</f>
        <v>0</v>
      </c>
      <c r="O10" s="136" t="s">
        <v>49</v>
      </c>
      <c r="P10" s="143"/>
    </row>
    <row r="11" spans="1:16" ht="15.75">
      <c r="A11" s="28"/>
      <c r="B11" s="28"/>
      <c r="C11" s="28"/>
      <c r="D11" s="28"/>
      <c r="E11" s="28"/>
      <c r="F11" s="28"/>
      <c r="G11" s="28"/>
      <c r="H11" s="28"/>
      <c r="I11" s="136"/>
      <c r="J11" s="136"/>
      <c r="K11" s="28"/>
      <c r="L11" s="136" t="s">
        <v>16</v>
      </c>
      <c r="M11" s="136"/>
      <c r="N11" s="136"/>
      <c r="O11" s="136"/>
      <c r="P11" s="143"/>
    </row>
    <row r="12" spans="1:16" ht="16.5" thickBot="1">
      <c r="A12" s="186"/>
      <c r="B12" s="187"/>
      <c r="C12" s="187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6" ht="12.75">
      <c r="A13" s="348" t="s">
        <v>179</v>
      </c>
      <c r="B13" s="350" t="s">
        <v>180</v>
      </c>
      <c r="C13" s="255"/>
      <c r="D13" s="368" t="s">
        <v>181</v>
      </c>
      <c r="E13" s="358" t="s">
        <v>182</v>
      </c>
      <c r="F13" s="352" t="s">
        <v>183</v>
      </c>
      <c r="G13" s="353"/>
      <c r="H13" s="353"/>
      <c r="I13" s="353"/>
      <c r="J13" s="353"/>
      <c r="K13" s="354"/>
      <c r="L13" s="352" t="s">
        <v>184</v>
      </c>
      <c r="M13" s="353"/>
      <c r="N13" s="353"/>
      <c r="O13" s="353"/>
      <c r="P13" s="354"/>
    </row>
    <row r="14" spans="1:16" ht="62.25" customHeight="1">
      <c r="A14" s="349"/>
      <c r="B14" s="351"/>
      <c r="C14" s="189" t="s">
        <v>185</v>
      </c>
      <c r="D14" s="369"/>
      <c r="E14" s="359"/>
      <c r="F14" s="190" t="s">
        <v>186</v>
      </c>
      <c r="G14" s="256" t="s">
        <v>187</v>
      </c>
      <c r="H14" s="256" t="s">
        <v>188</v>
      </c>
      <c r="I14" s="256" t="s">
        <v>189</v>
      </c>
      <c r="J14" s="256" t="s">
        <v>190</v>
      </c>
      <c r="K14" s="191" t="s">
        <v>191</v>
      </c>
      <c r="L14" s="190" t="s">
        <v>192</v>
      </c>
      <c r="M14" s="256" t="s">
        <v>188</v>
      </c>
      <c r="N14" s="256" t="s">
        <v>189</v>
      </c>
      <c r="O14" s="256" t="s">
        <v>190</v>
      </c>
      <c r="P14" s="191" t="s">
        <v>193</v>
      </c>
    </row>
    <row r="15" spans="1:16" ht="15" customHeight="1">
      <c r="A15" s="355" t="s">
        <v>303</v>
      </c>
      <c r="B15" s="356"/>
      <c r="C15" s="356"/>
      <c r="D15" s="356"/>
      <c r="E15" s="357"/>
      <c r="F15" s="192"/>
      <c r="G15" s="193"/>
      <c r="H15" s="193"/>
      <c r="I15" s="193"/>
      <c r="J15" s="193"/>
      <c r="K15" s="194"/>
      <c r="L15" s="192"/>
      <c r="M15" s="193"/>
      <c r="N15" s="193"/>
      <c r="O15" s="193"/>
      <c r="P15" s="194"/>
    </row>
    <row r="16" spans="1:16" ht="12.75" customHeight="1">
      <c r="A16" s="355" t="s">
        <v>194</v>
      </c>
      <c r="B16" s="356"/>
      <c r="C16" s="356"/>
      <c r="D16" s="356"/>
      <c r="E16" s="357"/>
      <c r="F16" s="192"/>
      <c r="G16" s="193"/>
      <c r="H16" s="193"/>
      <c r="I16" s="193"/>
      <c r="J16" s="193"/>
      <c r="K16" s="194"/>
      <c r="L16" s="192"/>
      <c r="M16" s="193"/>
      <c r="N16" s="193"/>
      <c r="O16" s="193"/>
      <c r="P16" s="194"/>
    </row>
    <row r="17" spans="1:16" ht="12.75">
      <c r="A17" s="195">
        <v>1</v>
      </c>
      <c r="B17" s="201" t="s">
        <v>195</v>
      </c>
      <c r="C17" s="196"/>
      <c r="D17" s="195" t="s">
        <v>196</v>
      </c>
      <c r="E17" s="197">
        <v>1</v>
      </c>
      <c r="F17" s="198"/>
      <c r="G17" s="199"/>
      <c r="H17" s="199">
        <f>G17*F17</f>
        <v>0</v>
      </c>
      <c r="I17" s="199"/>
      <c r="J17" s="199"/>
      <c r="K17" s="200">
        <f aca="true" t="shared" si="0" ref="K17:K80">SUM(H17:J17)</f>
        <v>0</v>
      </c>
      <c r="L17" s="198">
        <f aca="true" t="shared" si="1" ref="L17:L80">E17*F17</f>
        <v>0</v>
      </c>
      <c r="M17" s="199">
        <f aca="true" t="shared" si="2" ref="M17:M80">E17*H17</f>
        <v>0</v>
      </c>
      <c r="N17" s="199">
        <f aca="true" t="shared" si="3" ref="N17:N80">E17*I17</f>
        <v>0</v>
      </c>
      <c r="O17" s="199">
        <f aca="true" t="shared" si="4" ref="O17:O80">E17*J17</f>
        <v>0</v>
      </c>
      <c r="P17" s="200">
        <f aca="true" t="shared" si="5" ref="P17:P80">SUM(M17:O17)</f>
        <v>0</v>
      </c>
    </row>
    <row r="18" spans="1:16" ht="12.75">
      <c r="A18" s="195">
        <v>2</v>
      </c>
      <c r="B18" s="201" t="s">
        <v>197</v>
      </c>
      <c r="C18" s="196"/>
      <c r="D18" s="195" t="s">
        <v>198</v>
      </c>
      <c r="E18" s="197">
        <v>0.275</v>
      </c>
      <c r="F18" s="198"/>
      <c r="G18" s="199"/>
      <c r="H18" s="199">
        <f aca="true" t="shared" si="6" ref="H18:H26">G18*F18</f>
        <v>0</v>
      </c>
      <c r="I18" s="199"/>
      <c r="J18" s="199"/>
      <c r="K18" s="200">
        <f t="shared" si="0"/>
        <v>0</v>
      </c>
      <c r="L18" s="198">
        <f t="shared" si="1"/>
        <v>0</v>
      </c>
      <c r="M18" s="199">
        <f t="shared" si="2"/>
        <v>0</v>
      </c>
      <c r="N18" s="199">
        <f t="shared" si="3"/>
        <v>0</v>
      </c>
      <c r="O18" s="199">
        <f t="shared" si="4"/>
        <v>0</v>
      </c>
      <c r="P18" s="200">
        <f t="shared" si="5"/>
        <v>0</v>
      </c>
    </row>
    <row r="19" spans="1:16" ht="12.75">
      <c r="A19" s="195">
        <v>3</v>
      </c>
      <c r="B19" s="201" t="s">
        <v>199</v>
      </c>
      <c r="C19" s="196"/>
      <c r="D19" s="195" t="s">
        <v>198</v>
      </c>
      <c r="E19" s="197">
        <v>0.275</v>
      </c>
      <c r="F19" s="198"/>
      <c r="G19" s="199"/>
      <c r="H19" s="199">
        <f t="shared" si="6"/>
        <v>0</v>
      </c>
      <c r="I19" s="199"/>
      <c r="J19" s="199"/>
      <c r="K19" s="200">
        <f t="shared" si="0"/>
        <v>0</v>
      </c>
      <c r="L19" s="198">
        <f t="shared" si="1"/>
        <v>0</v>
      </c>
      <c r="M19" s="199">
        <f t="shared" si="2"/>
        <v>0</v>
      </c>
      <c r="N19" s="199">
        <f t="shared" si="3"/>
        <v>0</v>
      </c>
      <c r="O19" s="199">
        <f t="shared" si="4"/>
        <v>0</v>
      </c>
      <c r="P19" s="200">
        <f t="shared" si="5"/>
        <v>0</v>
      </c>
    </row>
    <row r="20" spans="1:16" ht="25.5">
      <c r="A20" s="195">
        <v>4</v>
      </c>
      <c r="B20" s="201" t="s">
        <v>208</v>
      </c>
      <c r="C20" s="201"/>
      <c r="D20" s="195" t="s">
        <v>207</v>
      </c>
      <c r="E20" s="197">
        <v>5</v>
      </c>
      <c r="F20" s="198"/>
      <c r="G20" s="199"/>
      <c r="H20" s="199">
        <f t="shared" si="6"/>
        <v>0</v>
      </c>
      <c r="I20" s="199"/>
      <c r="J20" s="199"/>
      <c r="K20" s="200">
        <f t="shared" si="0"/>
        <v>0</v>
      </c>
      <c r="L20" s="198">
        <f t="shared" si="1"/>
        <v>0</v>
      </c>
      <c r="M20" s="199">
        <f t="shared" si="2"/>
        <v>0</v>
      </c>
      <c r="N20" s="199">
        <f t="shared" si="3"/>
        <v>0</v>
      </c>
      <c r="O20" s="199">
        <f t="shared" si="4"/>
        <v>0</v>
      </c>
      <c r="P20" s="200">
        <f t="shared" si="5"/>
        <v>0</v>
      </c>
    </row>
    <row r="21" spans="1:16" ht="25.5">
      <c r="A21" s="195">
        <v>5</v>
      </c>
      <c r="B21" s="201" t="s">
        <v>200</v>
      </c>
      <c r="C21" s="201"/>
      <c r="D21" s="195" t="s">
        <v>11</v>
      </c>
      <c r="E21" s="197">
        <v>73</v>
      </c>
      <c r="F21" s="198"/>
      <c r="G21" s="199"/>
      <c r="H21" s="199">
        <f t="shared" si="6"/>
        <v>0</v>
      </c>
      <c r="I21" s="199"/>
      <c r="J21" s="199"/>
      <c r="K21" s="200">
        <f t="shared" si="0"/>
        <v>0</v>
      </c>
      <c r="L21" s="198">
        <f t="shared" si="1"/>
        <v>0</v>
      </c>
      <c r="M21" s="199">
        <f t="shared" si="2"/>
        <v>0</v>
      </c>
      <c r="N21" s="199">
        <f t="shared" si="3"/>
        <v>0</v>
      </c>
      <c r="O21" s="199">
        <f t="shared" si="4"/>
        <v>0</v>
      </c>
      <c r="P21" s="200">
        <f t="shared" si="5"/>
        <v>0</v>
      </c>
    </row>
    <row r="22" spans="1:16" ht="25.5">
      <c r="A22" s="195">
        <v>6</v>
      </c>
      <c r="B22" s="201" t="s">
        <v>209</v>
      </c>
      <c r="C22" s="201"/>
      <c r="D22" s="195" t="s">
        <v>11</v>
      </c>
      <c r="E22" s="197">
        <v>3</v>
      </c>
      <c r="F22" s="198"/>
      <c r="G22" s="199"/>
      <c r="H22" s="199">
        <f t="shared" si="6"/>
        <v>0</v>
      </c>
      <c r="I22" s="199"/>
      <c r="J22" s="199"/>
      <c r="K22" s="200">
        <f t="shared" si="0"/>
        <v>0</v>
      </c>
      <c r="L22" s="198">
        <f t="shared" si="1"/>
        <v>0</v>
      </c>
      <c r="M22" s="199">
        <f t="shared" si="2"/>
        <v>0</v>
      </c>
      <c r="N22" s="199">
        <f t="shared" si="3"/>
        <v>0</v>
      </c>
      <c r="O22" s="199">
        <f t="shared" si="4"/>
        <v>0</v>
      </c>
      <c r="P22" s="200">
        <f t="shared" si="5"/>
        <v>0</v>
      </c>
    </row>
    <row r="23" spans="1:16" ht="38.25">
      <c r="A23" s="195">
        <v>7</v>
      </c>
      <c r="B23" s="201" t="s">
        <v>210</v>
      </c>
      <c r="C23" s="201"/>
      <c r="D23" s="195" t="s">
        <v>11</v>
      </c>
      <c r="E23" s="197">
        <v>11</v>
      </c>
      <c r="F23" s="198"/>
      <c r="G23" s="199"/>
      <c r="H23" s="199">
        <f t="shared" si="6"/>
        <v>0</v>
      </c>
      <c r="I23" s="199"/>
      <c r="J23" s="199"/>
      <c r="K23" s="200">
        <f t="shared" si="0"/>
        <v>0</v>
      </c>
      <c r="L23" s="198">
        <f t="shared" si="1"/>
        <v>0</v>
      </c>
      <c r="M23" s="199">
        <f t="shared" si="2"/>
        <v>0</v>
      </c>
      <c r="N23" s="199">
        <f t="shared" si="3"/>
        <v>0</v>
      </c>
      <c r="O23" s="199">
        <f t="shared" si="4"/>
        <v>0</v>
      </c>
      <c r="P23" s="200">
        <f t="shared" si="5"/>
        <v>0</v>
      </c>
    </row>
    <row r="24" spans="1:16" ht="25.5">
      <c r="A24" s="195">
        <v>8</v>
      </c>
      <c r="B24" s="201" t="s">
        <v>211</v>
      </c>
      <c r="C24" s="201"/>
      <c r="D24" s="195" t="s">
        <v>11</v>
      </c>
      <c r="E24" s="197">
        <v>12</v>
      </c>
      <c r="F24" s="198"/>
      <c r="G24" s="199"/>
      <c r="H24" s="199">
        <f t="shared" si="6"/>
        <v>0</v>
      </c>
      <c r="I24" s="199"/>
      <c r="J24" s="199"/>
      <c r="K24" s="200">
        <f t="shared" si="0"/>
        <v>0</v>
      </c>
      <c r="L24" s="198">
        <f t="shared" si="1"/>
        <v>0</v>
      </c>
      <c r="M24" s="199">
        <f t="shared" si="2"/>
        <v>0</v>
      </c>
      <c r="N24" s="199">
        <f t="shared" si="3"/>
        <v>0</v>
      </c>
      <c r="O24" s="199">
        <f t="shared" si="4"/>
        <v>0</v>
      </c>
      <c r="P24" s="200">
        <f t="shared" si="5"/>
        <v>0</v>
      </c>
    </row>
    <row r="25" spans="1:16" ht="25.5">
      <c r="A25" s="195">
        <v>9</v>
      </c>
      <c r="B25" s="201" t="s">
        <v>212</v>
      </c>
      <c r="C25" s="201"/>
      <c r="D25" s="195" t="s">
        <v>11</v>
      </c>
      <c r="E25" s="197">
        <v>9</v>
      </c>
      <c r="F25" s="198"/>
      <c r="G25" s="199"/>
      <c r="H25" s="199">
        <f t="shared" si="6"/>
        <v>0</v>
      </c>
      <c r="I25" s="199"/>
      <c r="J25" s="199"/>
      <c r="K25" s="200">
        <f t="shared" si="0"/>
        <v>0</v>
      </c>
      <c r="L25" s="198">
        <f t="shared" si="1"/>
        <v>0</v>
      </c>
      <c r="M25" s="199">
        <f t="shared" si="2"/>
        <v>0</v>
      </c>
      <c r="N25" s="199">
        <f t="shared" si="3"/>
        <v>0</v>
      </c>
      <c r="O25" s="199">
        <f t="shared" si="4"/>
        <v>0</v>
      </c>
      <c r="P25" s="200">
        <f t="shared" si="5"/>
        <v>0</v>
      </c>
    </row>
    <row r="26" spans="1:16" ht="12.75">
      <c r="A26" s="195">
        <v>10</v>
      </c>
      <c r="B26" s="201" t="s">
        <v>213</v>
      </c>
      <c r="C26" s="204"/>
      <c r="D26" s="197" t="s">
        <v>88</v>
      </c>
      <c r="E26" s="197">
        <v>1</v>
      </c>
      <c r="F26" s="198"/>
      <c r="G26" s="199"/>
      <c r="H26" s="199">
        <f t="shared" si="6"/>
        <v>0</v>
      </c>
      <c r="I26" s="199"/>
      <c r="J26" s="199"/>
      <c r="K26" s="200">
        <f t="shared" si="0"/>
        <v>0</v>
      </c>
      <c r="L26" s="198">
        <f t="shared" si="1"/>
        <v>0</v>
      </c>
      <c r="M26" s="199">
        <f t="shared" si="2"/>
        <v>0</v>
      </c>
      <c r="N26" s="199">
        <f t="shared" si="3"/>
        <v>0</v>
      </c>
      <c r="O26" s="199">
        <f t="shared" si="4"/>
        <v>0</v>
      </c>
      <c r="P26" s="200">
        <f t="shared" si="5"/>
        <v>0</v>
      </c>
    </row>
    <row r="27" spans="1:16" ht="12.75" customHeight="1">
      <c r="A27" s="355" t="s">
        <v>308</v>
      </c>
      <c r="B27" s="356"/>
      <c r="C27" s="356"/>
      <c r="D27" s="356"/>
      <c r="E27" s="357"/>
      <c r="F27" s="192"/>
      <c r="G27" s="193"/>
      <c r="H27" s="193"/>
      <c r="I27" s="193"/>
      <c r="J27" s="193"/>
      <c r="K27" s="194"/>
      <c r="L27" s="192"/>
      <c r="M27" s="193"/>
      <c r="N27" s="193"/>
      <c r="O27" s="193"/>
      <c r="P27" s="194"/>
    </row>
    <row r="28" spans="1:16" ht="12.75" customHeight="1">
      <c r="A28" s="355" t="s">
        <v>194</v>
      </c>
      <c r="B28" s="356"/>
      <c r="C28" s="356"/>
      <c r="D28" s="356"/>
      <c r="E28" s="357"/>
      <c r="F28" s="192"/>
      <c r="G28" s="193"/>
      <c r="H28" s="193"/>
      <c r="I28" s="193"/>
      <c r="J28" s="193"/>
      <c r="K28" s="194"/>
      <c r="L28" s="192"/>
      <c r="M28" s="193"/>
      <c r="N28" s="193"/>
      <c r="O28" s="193"/>
      <c r="P28" s="194"/>
    </row>
    <row r="29" spans="1:16" ht="30">
      <c r="A29" s="202">
        <v>1</v>
      </c>
      <c r="B29" s="245" t="s">
        <v>329</v>
      </c>
      <c r="C29" s="205" t="s">
        <v>214</v>
      </c>
      <c r="D29" s="205" t="s">
        <v>88</v>
      </c>
      <c r="E29" s="205">
        <v>1</v>
      </c>
      <c r="F29" s="198"/>
      <c r="G29" s="199"/>
      <c r="H29" s="199">
        <f aca="true" t="shared" si="7" ref="H29:H35">G29*F29</f>
        <v>0</v>
      </c>
      <c r="I29" s="199"/>
      <c r="J29" s="199"/>
      <c r="K29" s="200">
        <f aca="true" t="shared" si="8" ref="K29:K42">SUM(H29:J29)</f>
        <v>0</v>
      </c>
      <c r="L29" s="198">
        <f aca="true" t="shared" si="9" ref="L29:L42">E29*F29</f>
        <v>0</v>
      </c>
      <c r="M29" s="199">
        <f aca="true" t="shared" si="10" ref="M29:M42">E29*H29</f>
        <v>0</v>
      </c>
      <c r="N29" s="199">
        <f aca="true" t="shared" si="11" ref="N29:N42">E29*I29</f>
        <v>0</v>
      </c>
      <c r="O29" s="199">
        <f aca="true" t="shared" si="12" ref="O29:O42">E29*J29</f>
        <v>0</v>
      </c>
      <c r="P29" s="200">
        <f aca="true" t="shared" si="13" ref="P29:P42">SUM(M29:O29)</f>
        <v>0</v>
      </c>
    </row>
    <row r="30" spans="1:16" ht="30">
      <c r="A30" s="202">
        <v>2</v>
      </c>
      <c r="B30" s="245" t="s">
        <v>330</v>
      </c>
      <c r="C30" s="205" t="s">
        <v>214</v>
      </c>
      <c r="D30" s="205" t="s">
        <v>88</v>
      </c>
      <c r="E30" s="205">
        <v>1</v>
      </c>
      <c r="F30" s="198"/>
      <c r="G30" s="199"/>
      <c r="H30" s="199">
        <f t="shared" si="7"/>
        <v>0</v>
      </c>
      <c r="I30" s="247"/>
      <c r="J30" s="199"/>
      <c r="K30" s="200">
        <f t="shared" si="8"/>
        <v>0</v>
      </c>
      <c r="L30" s="198">
        <f t="shared" si="9"/>
        <v>0</v>
      </c>
      <c r="M30" s="199">
        <f t="shared" si="10"/>
        <v>0</v>
      </c>
      <c r="N30" s="199">
        <f t="shared" si="11"/>
        <v>0</v>
      </c>
      <c r="O30" s="199">
        <f t="shared" si="12"/>
        <v>0</v>
      </c>
      <c r="P30" s="200">
        <f t="shared" si="13"/>
        <v>0</v>
      </c>
    </row>
    <row r="31" spans="1:16" ht="25.5">
      <c r="A31" s="202">
        <v>3</v>
      </c>
      <c r="B31" s="246" t="s">
        <v>331</v>
      </c>
      <c r="C31" s="205" t="s">
        <v>214</v>
      </c>
      <c r="D31" s="205" t="s">
        <v>88</v>
      </c>
      <c r="E31" s="202">
        <v>1</v>
      </c>
      <c r="F31" s="198"/>
      <c r="G31" s="199"/>
      <c r="H31" s="199">
        <f t="shared" si="7"/>
        <v>0</v>
      </c>
      <c r="I31" s="247"/>
      <c r="J31" s="199"/>
      <c r="K31" s="200">
        <f t="shared" si="8"/>
        <v>0</v>
      </c>
      <c r="L31" s="198">
        <f t="shared" si="9"/>
        <v>0</v>
      </c>
      <c r="M31" s="199">
        <f t="shared" si="10"/>
        <v>0</v>
      </c>
      <c r="N31" s="199">
        <f t="shared" si="11"/>
        <v>0</v>
      </c>
      <c r="O31" s="199">
        <f t="shared" si="12"/>
        <v>0</v>
      </c>
      <c r="P31" s="200">
        <f t="shared" si="13"/>
        <v>0</v>
      </c>
    </row>
    <row r="32" spans="1:16" ht="12.75">
      <c r="A32" s="202">
        <v>4</v>
      </c>
      <c r="B32" s="242" t="s">
        <v>332</v>
      </c>
      <c r="C32" s="204"/>
      <c r="D32" s="205" t="s">
        <v>11</v>
      </c>
      <c r="E32" s="210">
        <v>212</v>
      </c>
      <c r="F32" s="198"/>
      <c r="G32" s="199"/>
      <c r="H32" s="199">
        <f t="shared" si="7"/>
        <v>0</v>
      </c>
      <c r="I32" s="202"/>
      <c r="J32" s="199"/>
      <c r="K32" s="200">
        <f t="shared" si="8"/>
        <v>0</v>
      </c>
      <c r="L32" s="198">
        <f t="shared" si="9"/>
        <v>0</v>
      </c>
      <c r="M32" s="199">
        <f t="shared" si="10"/>
        <v>0</v>
      </c>
      <c r="N32" s="199">
        <f t="shared" si="11"/>
        <v>0</v>
      </c>
      <c r="O32" s="199">
        <f t="shared" si="12"/>
        <v>0</v>
      </c>
      <c r="P32" s="200">
        <f t="shared" si="13"/>
        <v>0</v>
      </c>
    </row>
    <row r="33" spans="1:16" ht="12.75">
      <c r="A33" s="202">
        <v>5</v>
      </c>
      <c r="B33" s="206" t="s">
        <v>215</v>
      </c>
      <c r="C33" s="204"/>
      <c r="D33" s="195" t="s">
        <v>11</v>
      </c>
      <c r="E33" s="205">
        <v>73</v>
      </c>
      <c r="F33" s="198"/>
      <c r="G33" s="199"/>
      <c r="H33" s="199">
        <f t="shared" si="7"/>
        <v>0</v>
      </c>
      <c r="I33" s="202"/>
      <c r="J33" s="199"/>
      <c r="K33" s="200">
        <f t="shared" si="8"/>
        <v>0</v>
      </c>
      <c r="L33" s="198">
        <f t="shared" si="9"/>
        <v>0</v>
      </c>
      <c r="M33" s="199">
        <f t="shared" si="10"/>
        <v>0</v>
      </c>
      <c r="N33" s="199">
        <f t="shared" si="11"/>
        <v>0</v>
      </c>
      <c r="O33" s="199">
        <f t="shared" si="12"/>
        <v>0</v>
      </c>
      <c r="P33" s="200">
        <f t="shared" si="13"/>
        <v>0</v>
      </c>
    </row>
    <row r="34" spans="1:16" ht="12.75">
      <c r="A34" s="202">
        <v>6</v>
      </c>
      <c r="B34" s="204" t="s">
        <v>216</v>
      </c>
      <c r="C34" s="204"/>
      <c r="D34" s="197" t="s">
        <v>11</v>
      </c>
      <c r="E34" s="210">
        <v>269</v>
      </c>
      <c r="F34" s="198"/>
      <c r="G34" s="199"/>
      <c r="H34" s="199">
        <f t="shared" si="7"/>
        <v>0</v>
      </c>
      <c r="I34" s="202"/>
      <c r="J34" s="199"/>
      <c r="K34" s="200">
        <f t="shared" si="8"/>
        <v>0</v>
      </c>
      <c r="L34" s="198">
        <f t="shared" si="9"/>
        <v>0</v>
      </c>
      <c r="M34" s="199">
        <f t="shared" si="10"/>
        <v>0</v>
      </c>
      <c r="N34" s="199">
        <f t="shared" si="11"/>
        <v>0</v>
      </c>
      <c r="O34" s="199">
        <f t="shared" si="12"/>
        <v>0</v>
      </c>
      <c r="P34" s="200">
        <f t="shared" si="13"/>
        <v>0</v>
      </c>
    </row>
    <row r="35" spans="1:16" ht="12.75">
      <c r="A35" s="202">
        <v>7</v>
      </c>
      <c r="B35" s="203" t="s">
        <v>217</v>
      </c>
      <c r="C35" s="204"/>
      <c r="D35" s="205" t="s">
        <v>207</v>
      </c>
      <c r="E35" s="210">
        <v>6</v>
      </c>
      <c r="F35" s="198"/>
      <c r="G35" s="199"/>
      <c r="H35" s="199">
        <f t="shared" si="7"/>
        <v>0</v>
      </c>
      <c r="I35" s="202"/>
      <c r="J35" s="199"/>
      <c r="K35" s="200">
        <f t="shared" si="8"/>
        <v>0</v>
      </c>
      <c r="L35" s="198">
        <f t="shared" si="9"/>
        <v>0</v>
      </c>
      <c r="M35" s="199">
        <f t="shared" si="10"/>
        <v>0</v>
      </c>
      <c r="N35" s="199">
        <f t="shared" si="11"/>
        <v>0</v>
      </c>
      <c r="O35" s="199">
        <f t="shared" si="12"/>
        <v>0</v>
      </c>
      <c r="P35" s="200">
        <f t="shared" si="13"/>
        <v>0</v>
      </c>
    </row>
    <row r="36" spans="1:16" ht="12.75">
      <c r="A36" s="202">
        <v>8</v>
      </c>
      <c r="B36" s="203" t="s">
        <v>219</v>
      </c>
      <c r="C36" s="204"/>
      <c r="D36" s="205" t="s">
        <v>11</v>
      </c>
      <c r="E36" s="205">
        <v>12</v>
      </c>
      <c r="F36" s="198"/>
      <c r="G36" s="199"/>
      <c r="H36" s="199">
        <v>0</v>
      </c>
      <c r="I36" s="202"/>
      <c r="J36" s="199"/>
      <c r="K36" s="200">
        <f t="shared" si="8"/>
        <v>0</v>
      </c>
      <c r="L36" s="198">
        <f t="shared" si="9"/>
        <v>0</v>
      </c>
      <c r="M36" s="199">
        <f t="shared" si="10"/>
        <v>0</v>
      </c>
      <c r="N36" s="199">
        <f t="shared" si="11"/>
        <v>0</v>
      </c>
      <c r="O36" s="199">
        <f t="shared" si="12"/>
        <v>0</v>
      </c>
      <c r="P36" s="200">
        <f t="shared" si="13"/>
        <v>0</v>
      </c>
    </row>
    <row r="37" spans="1:16" ht="12.75">
      <c r="A37" s="202">
        <v>9</v>
      </c>
      <c r="B37" s="203" t="s">
        <v>220</v>
      </c>
      <c r="C37" s="204"/>
      <c r="D37" s="205" t="s">
        <v>11</v>
      </c>
      <c r="E37" s="205">
        <v>9</v>
      </c>
      <c r="F37" s="198"/>
      <c r="G37" s="199"/>
      <c r="H37" s="199">
        <v>0</v>
      </c>
      <c r="I37" s="202"/>
      <c r="J37" s="199"/>
      <c r="K37" s="200">
        <f t="shared" si="8"/>
        <v>0</v>
      </c>
      <c r="L37" s="198">
        <f t="shared" si="9"/>
        <v>0</v>
      </c>
      <c r="M37" s="199">
        <f t="shared" si="10"/>
        <v>0</v>
      </c>
      <c r="N37" s="199">
        <f t="shared" si="11"/>
        <v>0</v>
      </c>
      <c r="O37" s="199">
        <f t="shared" si="12"/>
        <v>0</v>
      </c>
      <c r="P37" s="200">
        <f t="shared" si="13"/>
        <v>0</v>
      </c>
    </row>
    <row r="38" spans="1:16" ht="12.75">
      <c r="A38" s="202">
        <v>10</v>
      </c>
      <c r="B38" s="206" t="s">
        <v>221</v>
      </c>
      <c r="C38" s="204"/>
      <c r="D38" s="195" t="s">
        <v>207</v>
      </c>
      <c r="E38" s="205">
        <v>6</v>
      </c>
      <c r="F38" s="198"/>
      <c r="G38" s="199"/>
      <c r="H38" s="199">
        <f>G38*F38</f>
        <v>0</v>
      </c>
      <c r="I38" s="202"/>
      <c r="J38" s="199"/>
      <c r="K38" s="200">
        <f t="shared" si="8"/>
        <v>0</v>
      </c>
      <c r="L38" s="198">
        <f t="shared" si="9"/>
        <v>0</v>
      </c>
      <c r="M38" s="199">
        <f t="shared" si="10"/>
        <v>0</v>
      </c>
      <c r="N38" s="199">
        <f t="shared" si="11"/>
        <v>0</v>
      </c>
      <c r="O38" s="199">
        <f t="shared" si="12"/>
        <v>0</v>
      </c>
      <c r="P38" s="200">
        <f t="shared" si="13"/>
        <v>0</v>
      </c>
    </row>
    <row r="39" spans="1:16" ht="25.5">
      <c r="A39" s="202">
        <v>11</v>
      </c>
      <c r="B39" s="206" t="s">
        <v>222</v>
      </c>
      <c r="C39" s="204"/>
      <c r="D39" s="195" t="s">
        <v>207</v>
      </c>
      <c r="E39" s="205">
        <v>3</v>
      </c>
      <c r="F39" s="198"/>
      <c r="G39" s="199"/>
      <c r="H39" s="199">
        <f>G39*F39</f>
        <v>0</v>
      </c>
      <c r="I39" s="202"/>
      <c r="J39" s="199"/>
      <c r="K39" s="200">
        <f t="shared" si="8"/>
        <v>0</v>
      </c>
      <c r="L39" s="198">
        <f t="shared" si="9"/>
        <v>0</v>
      </c>
      <c r="M39" s="199">
        <f t="shared" si="10"/>
        <v>0</v>
      </c>
      <c r="N39" s="199">
        <f t="shared" si="11"/>
        <v>0</v>
      </c>
      <c r="O39" s="199">
        <f t="shared" si="12"/>
        <v>0</v>
      </c>
      <c r="P39" s="200">
        <f t="shared" si="13"/>
        <v>0</v>
      </c>
    </row>
    <row r="40" spans="1:16" ht="12.75">
      <c r="A40" s="202">
        <v>12</v>
      </c>
      <c r="B40" s="206" t="s">
        <v>223</v>
      </c>
      <c r="C40" s="204"/>
      <c r="D40" s="195" t="s">
        <v>11</v>
      </c>
      <c r="E40" s="205">
        <v>12</v>
      </c>
      <c r="F40" s="198"/>
      <c r="G40" s="199"/>
      <c r="H40" s="199">
        <f>G40*F40</f>
        <v>0</v>
      </c>
      <c r="I40" s="202"/>
      <c r="J40" s="199"/>
      <c r="K40" s="200">
        <f t="shared" si="8"/>
        <v>0</v>
      </c>
      <c r="L40" s="198">
        <f t="shared" si="9"/>
        <v>0</v>
      </c>
      <c r="M40" s="199">
        <f t="shared" si="10"/>
        <v>0</v>
      </c>
      <c r="N40" s="199">
        <f t="shared" si="11"/>
        <v>0</v>
      </c>
      <c r="O40" s="199">
        <f t="shared" si="12"/>
        <v>0</v>
      </c>
      <c r="P40" s="200">
        <f t="shared" si="13"/>
        <v>0</v>
      </c>
    </row>
    <row r="41" spans="1:16" ht="12.75">
      <c r="A41" s="202">
        <v>13</v>
      </c>
      <c r="B41" s="206" t="s">
        <v>206</v>
      </c>
      <c r="C41" s="204"/>
      <c r="D41" s="195" t="s">
        <v>207</v>
      </c>
      <c r="E41" s="205">
        <v>2</v>
      </c>
      <c r="F41" s="198"/>
      <c r="G41" s="199"/>
      <c r="H41" s="199">
        <f>G41*F41</f>
        <v>0</v>
      </c>
      <c r="I41" s="202"/>
      <c r="J41" s="199"/>
      <c r="K41" s="200">
        <f t="shared" si="8"/>
        <v>0</v>
      </c>
      <c r="L41" s="198">
        <f t="shared" si="9"/>
        <v>0</v>
      </c>
      <c r="M41" s="199">
        <f t="shared" si="10"/>
        <v>0</v>
      </c>
      <c r="N41" s="199">
        <f t="shared" si="11"/>
        <v>0</v>
      </c>
      <c r="O41" s="199">
        <f t="shared" si="12"/>
        <v>0</v>
      </c>
      <c r="P41" s="200">
        <f t="shared" si="13"/>
        <v>0</v>
      </c>
    </row>
    <row r="42" spans="1:16" ht="12.75">
      <c r="A42" s="195"/>
      <c r="B42" s="204"/>
      <c r="C42" s="204"/>
      <c r="D42" s="197"/>
      <c r="E42" s="197"/>
      <c r="F42" s="198"/>
      <c r="G42" s="199"/>
      <c r="H42" s="199"/>
      <c r="I42" s="199"/>
      <c r="J42" s="199"/>
      <c r="K42" s="200">
        <f t="shared" si="8"/>
        <v>0</v>
      </c>
      <c r="L42" s="198">
        <f t="shared" si="9"/>
        <v>0</v>
      </c>
      <c r="M42" s="199">
        <f t="shared" si="10"/>
        <v>0</v>
      </c>
      <c r="N42" s="199">
        <f t="shared" si="11"/>
        <v>0</v>
      </c>
      <c r="O42" s="199">
        <f t="shared" si="12"/>
        <v>0</v>
      </c>
      <c r="P42" s="200">
        <f t="shared" si="13"/>
        <v>0</v>
      </c>
    </row>
    <row r="43" spans="1:16" ht="12.75">
      <c r="A43" s="355" t="s">
        <v>309</v>
      </c>
      <c r="B43" s="356"/>
      <c r="C43" s="356"/>
      <c r="D43" s="356"/>
      <c r="E43" s="357"/>
      <c r="F43" s="192"/>
      <c r="G43" s="193"/>
      <c r="H43" s="193"/>
      <c r="I43" s="193"/>
      <c r="J43" s="193"/>
      <c r="K43" s="194"/>
      <c r="L43" s="192"/>
      <c r="M43" s="193"/>
      <c r="N43" s="193"/>
      <c r="O43" s="193"/>
      <c r="P43" s="194"/>
    </row>
    <row r="44" spans="1:16" ht="12.75">
      <c r="A44" s="355" t="s">
        <v>194</v>
      </c>
      <c r="B44" s="356"/>
      <c r="C44" s="356"/>
      <c r="D44" s="356"/>
      <c r="E44" s="357"/>
      <c r="F44" s="192"/>
      <c r="G44" s="193"/>
      <c r="H44" s="193"/>
      <c r="I44" s="193"/>
      <c r="J44" s="193"/>
      <c r="K44" s="194"/>
      <c r="L44" s="192"/>
      <c r="M44" s="193"/>
      <c r="N44" s="193"/>
      <c r="O44" s="193"/>
      <c r="P44" s="194"/>
    </row>
    <row r="45" spans="1:16" ht="12.75">
      <c r="A45" s="195">
        <v>1</v>
      </c>
      <c r="B45" s="201" t="s">
        <v>197</v>
      </c>
      <c r="C45" s="196"/>
      <c r="D45" s="195" t="s">
        <v>198</v>
      </c>
      <c r="E45" s="197">
        <v>0.239</v>
      </c>
      <c r="F45" s="198"/>
      <c r="G45" s="199"/>
      <c r="H45" s="199">
        <f aca="true" t="shared" si="14" ref="H45:H54">G45*F45</f>
        <v>0</v>
      </c>
      <c r="I45" s="199"/>
      <c r="J45" s="199"/>
      <c r="K45" s="200">
        <f t="shared" si="0"/>
        <v>0</v>
      </c>
      <c r="L45" s="198">
        <f t="shared" si="1"/>
        <v>0</v>
      </c>
      <c r="M45" s="199">
        <f t="shared" si="2"/>
        <v>0</v>
      </c>
      <c r="N45" s="199">
        <f t="shared" si="3"/>
        <v>0</v>
      </c>
      <c r="O45" s="199">
        <f t="shared" si="4"/>
        <v>0</v>
      </c>
      <c r="P45" s="200">
        <f t="shared" si="5"/>
        <v>0</v>
      </c>
    </row>
    <row r="46" spans="1:16" ht="12.75">
      <c r="A46" s="195">
        <v>2</v>
      </c>
      <c r="B46" s="201" t="s">
        <v>199</v>
      </c>
      <c r="C46" s="196"/>
      <c r="D46" s="195" t="s">
        <v>198</v>
      </c>
      <c r="E46" s="197">
        <v>0.239</v>
      </c>
      <c r="F46" s="198"/>
      <c r="G46" s="199"/>
      <c r="H46" s="199">
        <f t="shared" si="14"/>
        <v>0</v>
      </c>
      <c r="I46" s="199"/>
      <c r="J46" s="199"/>
      <c r="K46" s="200">
        <f t="shared" si="0"/>
        <v>0</v>
      </c>
      <c r="L46" s="198">
        <f t="shared" si="1"/>
        <v>0</v>
      </c>
      <c r="M46" s="199">
        <f t="shared" si="2"/>
        <v>0</v>
      </c>
      <c r="N46" s="199">
        <f t="shared" si="3"/>
        <v>0</v>
      </c>
      <c r="O46" s="199">
        <f t="shared" si="4"/>
        <v>0</v>
      </c>
      <c r="P46" s="200">
        <f t="shared" si="5"/>
        <v>0</v>
      </c>
    </row>
    <row r="47" spans="1:16" ht="25.5">
      <c r="A47" s="195">
        <v>3</v>
      </c>
      <c r="B47" s="201" t="s">
        <v>208</v>
      </c>
      <c r="C47" s="201"/>
      <c r="D47" s="195" t="s">
        <v>207</v>
      </c>
      <c r="E47" s="197">
        <v>3</v>
      </c>
      <c r="F47" s="198"/>
      <c r="G47" s="199"/>
      <c r="H47" s="199">
        <f t="shared" si="14"/>
        <v>0</v>
      </c>
      <c r="I47" s="199"/>
      <c r="J47" s="199"/>
      <c r="K47" s="200">
        <f t="shared" si="0"/>
        <v>0</v>
      </c>
      <c r="L47" s="198">
        <f t="shared" si="1"/>
        <v>0</v>
      </c>
      <c r="M47" s="199">
        <f t="shared" si="2"/>
        <v>0</v>
      </c>
      <c r="N47" s="199">
        <f t="shared" si="3"/>
        <v>0</v>
      </c>
      <c r="O47" s="199">
        <f t="shared" si="4"/>
        <v>0</v>
      </c>
      <c r="P47" s="200">
        <f t="shared" si="5"/>
        <v>0</v>
      </c>
    </row>
    <row r="48" spans="1:16" ht="25.5">
      <c r="A48" s="195">
        <v>4</v>
      </c>
      <c r="B48" s="201" t="s">
        <v>200</v>
      </c>
      <c r="C48" s="201"/>
      <c r="D48" s="195" t="s">
        <v>11</v>
      </c>
      <c r="E48" s="197">
        <v>97</v>
      </c>
      <c r="F48" s="198"/>
      <c r="G48" s="199"/>
      <c r="H48" s="199">
        <f t="shared" si="14"/>
        <v>0</v>
      </c>
      <c r="I48" s="199"/>
      <c r="J48" s="199"/>
      <c r="K48" s="200">
        <f t="shared" si="0"/>
        <v>0</v>
      </c>
      <c r="L48" s="198">
        <f t="shared" si="1"/>
        <v>0</v>
      </c>
      <c r="M48" s="199">
        <f t="shared" si="2"/>
        <v>0</v>
      </c>
      <c r="N48" s="199">
        <f t="shared" si="3"/>
        <v>0</v>
      </c>
      <c r="O48" s="199">
        <f t="shared" si="4"/>
        <v>0</v>
      </c>
      <c r="P48" s="200">
        <f t="shared" si="5"/>
        <v>0</v>
      </c>
    </row>
    <row r="49" spans="1:16" ht="25.5">
      <c r="A49" s="195">
        <v>5</v>
      </c>
      <c r="B49" s="201" t="s">
        <v>201</v>
      </c>
      <c r="C49" s="201"/>
      <c r="D49" s="195" t="s">
        <v>11</v>
      </c>
      <c r="E49" s="197">
        <v>7</v>
      </c>
      <c r="F49" s="198"/>
      <c r="G49" s="199"/>
      <c r="H49" s="199">
        <f t="shared" si="14"/>
        <v>0</v>
      </c>
      <c r="I49" s="199"/>
      <c r="J49" s="199"/>
      <c r="K49" s="200">
        <f t="shared" si="0"/>
        <v>0</v>
      </c>
      <c r="L49" s="198">
        <f t="shared" si="1"/>
        <v>0</v>
      </c>
      <c r="M49" s="199">
        <f t="shared" si="2"/>
        <v>0</v>
      </c>
      <c r="N49" s="199">
        <f t="shared" si="3"/>
        <v>0</v>
      </c>
      <c r="O49" s="199">
        <f t="shared" si="4"/>
        <v>0</v>
      </c>
      <c r="P49" s="200">
        <f t="shared" si="5"/>
        <v>0</v>
      </c>
    </row>
    <row r="50" spans="1:16" ht="25.5">
      <c r="A50" s="195">
        <v>6</v>
      </c>
      <c r="B50" s="201" t="s">
        <v>209</v>
      </c>
      <c r="C50" s="201"/>
      <c r="D50" s="195" t="s">
        <v>11</v>
      </c>
      <c r="E50" s="197">
        <v>12</v>
      </c>
      <c r="F50" s="198"/>
      <c r="G50" s="199"/>
      <c r="H50" s="199">
        <f t="shared" si="14"/>
        <v>0</v>
      </c>
      <c r="I50" s="199"/>
      <c r="J50" s="199"/>
      <c r="K50" s="200">
        <f t="shared" si="0"/>
        <v>0</v>
      </c>
      <c r="L50" s="198">
        <f t="shared" si="1"/>
        <v>0</v>
      </c>
      <c r="M50" s="199">
        <f t="shared" si="2"/>
        <v>0</v>
      </c>
      <c r="N50" s="199">
        <f t="shared" si="3"/>
        <v>0</v>
      </c>
      <c r="O50" s="199">
        <f t="shared" si="4"/>
        <v>0</v>
      </c>
      <c r="P50" s="200">
        <f t="shared" si="5"/>
        <v>0</v>
      </c>
    </row>
    <row r="51" spans="1:16" ht="51">
      <c r="A51" s="195">
        <v>7</v>
      </c>
      <c r="B51" s="201" t="s">
        <v>224</v>
      </c>
      <c r="C51" s="201"/>
      <c r="D51" s="195" t="s">
        <v>88</v>
      </c>
      <c r="E51" s="197">
        <v>1</v>
      </c>
      <c r="F51" s="198"/>
      <c r="G51" s="199"/>
      <c r="H51" s="199">
        <f t="shared" si="14"/>
        <v>0</v>
      </c>
      <c r="I51" s="199"/>
      <c r="J51" s="199"/>
      <c r="K51" s="200">
        <f t="shared" si="0"/>
        <v>0</v>
      </c>
      <c r="L51" s="198">
        <f t="shared" si="1"/>
        <v>0</v>
      </c>
      <c r="M51" s="199">
        <f t="shared" si="2"/>
        <v>0</v>
      </c>
      <c r="N51" s="199">
        <f t="shared" si="3"/>
        <v>0</v>
      </c>
      <c r="O51" s="199">
        <f t="shared" si="4"/>
        <v>0</v>
      </c>
      <c r="P51" s="200">
        <f t="shared" si="5"/>
        <v>0</v>
      </c>
    </row>
    <row r="52" spans="1:16" ht="38.25">
      <c r="A52" s="195">
        <v>8</v>
      </c>
      <c r="B52" s="201" t="s">
        <v>225</v>
      </c>
      <c r="C52" s="201"/>
      <c r="D52" s="195" t="s">
        <v>207</v>
      </c>
      <c r="E52" s="197">
        <v>4</v>
      </c>
      <c r="F52" s="198"/>
      <c r="G52" s="199"/>
      <c r="H52" s="199">
        <f t="shared" si="14"/>
        <v>0</v>
      </c>
      <c r="I52" s="199"/>
      <c r="J52" s="199"/>
      <c r="K52" s="200">
        <f t="shared" si="0"/>
        <v>0</v>
      </c>
      <c r="L52" s="198">
        <f t="shared" si="1"/>
        <v>0</v>
      </c>
      <c r="M52" s="199">
        <f t="shared" si="2"/>
        <v>0</v>
      </c>
      <c r="N52" s="199">
        <f t="shared" si="3"/>
        <v>0</v>
      </c>
      <c r="O52" s="199">
        <f t="shared" si="4"/>
        <v>0</v>
      </c>
      <c r="P52" s="200">
        <f t="shared" si="5"/>
        <v>0</v>
      </c>
    </row>
    <row r="53" spans="1:16" ht="12.75">
      <c r="A53" s="195">
        <v>9</v>
      </c>
      <c r="B53" s="201" t="s">
        <v>226</v>
      </c>
      <c r="C53" s="201"/>
      <c r="D53" s="195" t="s">
        <v>88</v>
      </c>
      <c r="E53" s="197">
        <v>1</v>
      </c>
      <c r="F53" s="198"/>
      <c r="G53" s="199"/>
      <c r="H53" s="199">
        <f t="shared" si="14"/>
        <v>0</v>
      </c>
      <c r="I53" s="199"/>
      <c r="J53" s="199"/>
      <c r="K53" s="200">
        <f t="shared" si="0"/>
        <v>0</v>
      </c>
      <c r="L53" s="198">
        <f t="shared" si="1"/>
        <v>0</v>
      </c>
      <c r="M53" s="199">
        <f t="shared" si="2"/>
        <v>0</v>
      </c>
      <c r="N53" s="199">
        <f t="shared" si="3"/>
        <v>0</v>
      </c>
      <c r="O53" s="199">
        <f t="shared" si="4"/>
        <v>0</v>
      </c>
      <c r="P53" s="200">
        <f t="shared" si="5"/>
        <v>0</v>
      </c>
    </row>
    <row r="54" spans="1:16" ht="25.5">
      <c r="A54" s="195">
        <v>10</v>
      </c>
      <c r="B54" s="201" t="s">
        <v>227</v>
      </c>
      <c r="C54" s="201"/>
      <c r="D54" s="195" t="s">
        <v>88</v>
      </c>
      <c r="E54" s="197">
        <v>1</v>
      </c>
      <c r="F54" s="198"/>
      <c r="G54" s="199"/>
      <c r="H54" s="199">
        <f t="shared" si="14"/>
        <v>0</v>
      </c>
      <c r="I54" s="199"/>
      <c r="J54" s="199"/>
      <c r="K54" s="200">
        <f t="shared" si="0"/>
        <v>0</v>
      </c>
      <c r="L54" s="198">
        <f t="shared" si="1"/>
        <v>0</v>
      </c>
      <c r="M54" s="199">
        <f t="shared" si="2"/>
        <v>0</v>
      </c>
      <c r="N54" s="199">
        <f t="shared" si="3"/>
        <v>0</v>
      </c>
      <c r="O54" s="199">
        <f t="shared" si="4"/>
        <v>0</v>
      </c>
      <c r="P54" s="200">
        <f t="shared" si="5"/>
        <v>0</v>
      </c>
    </row>
    <row r="55" spans="1:16" ht="12.75">
      <c r="A55" s="355" t="s">
        <v>309</v>
      </c>
      <c r="B55" s="356"/>
      <c r="C55" s="356"/>
      <c r="D55" s="356"/>
      <c r="E55" s="357"/>
      <c r="F55" s="192"/>
      <c r="G55" s="193"/>
      <c r="H55" s="193"/>
      <c r="I55" s="193"/>
      <c r="J55" s="193"/>
      <c r="K55" s="194"/>
      <c r="L55" s="192"/>
      <c r="M55" s="193"/>
      <c r="N55" s="193"/>
      <c r="O55" s="193"/>
      <c r="P55" s="194"/>
    </row>
    <row r="56" spans="1:16" ht="12.75">
      <c r="A56" s="355" t="s">
        <v>228</v>
      </c>
      <c r="B56" s="356"/>
      <c r="C56" s="356"/>
      <c r="D56" s="356"/>
      <c r="E56" s="357"/>
      <c r="F56" s="192"/>
      <c r="G56" s="193"/>
      <c r="H56" s="193"/>
      <c r="I56" s="193"/>
      <c r="J56" s="193"/>
      <c r="K56" s="194"/>
      <c r="L56" s="192"/>
      <c r="M56" s="193"/>
      <c r="N56" s="193"/>
      <c r="O56" s="193"/>
      <c r="P56" s="194"/>
    </row>
    <row r="57" spans="1:16" ht="153">
      <c r="A57" s="195">
        <v>1</v>
      </c>
      <c r="B57" s="211" t="s">
        <v>229</v>
      </c>
      <c r="C57" s="196" t="s">
        <v>230</v>
      </c>
      <c r="D57" s="195" t="s">
        <v>207</v>
      </c>
      <c r="E57" s="205">
        <v>4</v>
      </c>
      <c r="F57" s="198"/>
      <c r="G57" s="199"/>
      <c r="H57" s="199">
        <f aca="true" t="shared" si="15" ref="H57:H64">G57*F57</f>
        <v>0</v>
      </c>
      <c r="I57" s="202"/>
      <c r="J57" s="199"/>
      <c r="K57" s="200">
        <f t="shared" si="0"/>
        <v>0</v>
      </c>
      <c r="L57" s="198">
        <f t="shared" si="1"/>
        <v>0</v>
      </c>
      <c r="M57" s="199">
        <f t="shared" si="2"/>
        <v>0</v>
      </c>
      <c r="N57" s="199">
        <f t="shared" si="3"/>
        <v>0</v>
      </c>
      <c r="O57" s="199">
        <f t="shared" si="4"/>
        <v>0</v>
      </c>
      <c r="P57" s="200">
        <f t="shared" si="5"/>
        <v>0</v>
      </c>
    </row>
    <row r="58" spans="1:16" ht="51">
      <c r="A58" s="195">
        <v>2</v>
      </c>
      <c r="B58" s="211" t="s">
        <v>231</v>
      </c>
      <c r="C58" s="196" t="s">
        <v>232</v>
      </c>
      <c r="D58" s="195" t="s">
        <v>207</v>
      </c>
      <c r="E58" s="205">
        <v>4</v>
      </c>
      <c r="F58" s="198"/>
      <c r="G58" s="199"/>
      <c r="H58" s="199">
        <f t="shared" si="15"/>
        <v>0</v>
      </c>
      <c r="I58" s="202"/>
      <c r="J58" s="199"/>
      <c r="K58" s="200">
        <f t="shared" si="0"/>
        <v>0</v>
      </c>
      <c r="L58" s="198">
        <f t="shared" si="1"/>
        <v>0</v>
      </c>
      <c r="M58" s="199">
        <f t="shared" si="2"/>
        <v>0</v>
      </c>
      <c r="N58" s="199">
        <f t="shared" si="3"/>
        <v>0</v>
      </c>
      <c r="O58" s="199">
        <f t="shared" si="4"/>
        <v>0</v>
      </c>
      <c r="P58" s="200">
        <f t="shared" si="5"/>
        <v>0</v>
      </c>
    </row>
    <row r="59" spans="1:16" ht="51">
      <c r="A59" s="195">
        <v>3</v>
      </c>
      <c r="B59" s="211" t="s">
        <v>233</v>
      </c>
      <c r="C59" s="196" t="s">
        <v>234</v>
      </c>
      <c r="D59" s="195" t="s">
        <v>207</v>
      </c>
      <c r="E59" s="205">
        <v>24</v>
      </c>
      <c r="F59" s="198"/>
      <c r="G59" s="199"/>
      <c r="H59" s="199">
        <f t="shared" si="15"/>
        <v>0</v>
      </c>
      <c r="I59" s="202"/>
      <c r="J59" s="199"/>
      <c r="K59" s="200">
        <f t="shared" si="0"/>
        <v>0</v>
      </c>
      <c r="L59" s="198">
        <f t="shared" si="1"/>
        <v>0</v>
      </c>
      <c r="M59" s="199">
        <f t="shared" si="2"/>
        <v>0</v>
      </c>
      <c r="N59" s="199">
        <f t="shared" si="3"/>
        <v>0</v>
      </c>
      <c r="O59" s="199">
        <f t="shared" si="4"/>
        <v>0</v>
      </c>
      <c r="P59" s="200">
        <f t="shared" si="5"/>
        <v>0</v>
      </c>
    </row>
    <row r="60" spans="1:16" ht="51">
      <c r="A60" s="195">
        <v>4</v>
      </c>
      <c r="B60" s="206" t="s">
        <v>233</v>
      </c>
      <c r="C60" s="201" t="s">
        <v>235</v>
      </c>
      <c r="D60" s="195" t="s">
        <v>207</v>
      </c>
      <c r="E60" s="205">
        <v>4</v>
      </c>
      <c r="F60" s="198"/>
      <c r="G60" s="199"/>
      <c r="H60" s="199">
        <f t="shared" si="15"/>
        <v>0</v>
      </c>
      <c r="I60" s="248"/>
      <c r="J60" s="199"/>
      <c r="K60" s="200">
        <f t="shared" si="0"/>
        <v>0</v>
      </c>
      <c r="L60" s="198">
        <f t="shared" si="1"/>
        <v>0</v>
      </c>
      <c r="M60" s="199">
        <f t="shared" si="2"/>
        <v>0</v>
      </c>
      <c r="N60" s="199">
        <f t="shared" si="3"/>
        <v>0</v>
      </c>
      <c r="O60" s="199">
        <f t="shared" si="4"/>
        <v>0</v>
      </c>
      <c r="P60" s="200">
        <f t="shared" si="5"/>
        <v>0</v>
      </c>
    </row>
    <row r="61" spans="1:16" ht="25.5">
      <c r="A61" s="195">
        <v>5</v>
      </c>
      <c r="B61" s="206" t="s">
        <v>236</v>
      </c>
      <c r="C61" s="201"/>
      <c r="D61" s="195" t="s">
        <v>207</v>
      </c>
      <c r="E61" s="205">
        <v>4</v>
      </c>
      <c r="F61" s="198"/>
      <c r="G61" s="199"/>
      <c r="H61" s="199">
        <f t="shared" si="15"/>
        <v>0</v>
      </c>
      <c r="I61" s="248"/>
      <c r="J61" s="199"/>
      <c r="K61" s="200">
        <f t="shared" si="0"/>
        <v>0</v>
      </c>
      <c r="L61" s="198">
        <f t="shared" si="1"/>
        <v>0</v>
      </c>
      <c r="M61" s="199">
        <f t="shared" si="2"/>
        <v>0</v>
      </c>
      <c r="N61" s="199">
        <f t="shared" si="3"/>
        <v>0</v>
      </c>
      <c r="O61" s="199">
        <f t="shared" si="4"/>
        <v>0</v>
      </c>
      <c r="P61" s="200">
        <f t="shared" si="5"/>
        <v>0</v>
      </c>
    </row>
    <row r="62" spans="1:16" ht="12.75">
      <c r="A62" s="195">
        <v>6</v>
      </c>
      <c r="B62" s="206" t="s">
        <v>237</v>
      </c>
      <c r="C62" s="201"/>
      <c r="D62" s="195" t="s">
        <v>207</v>
      </c>
      <c r="E62" s="205">
        <v>4</v>
      </c>
      <c r="F62" s="198"/>
      <c r="G62" s="199"/>
      <c r="H62" s="199"/>
      <c r="I62" s="248"/>
      <c r="J62" s="199"/>
      <c r="K62" s="200">
        <f t="shared" si="0"/>
        <v>0</v>
      </c>
      <c r="L62" s="198">
        <f t="shared" si="1"/>
        <v>0</v>
      </c>
      <c r="M62" s="199">
        <f t="shared" si="2"/>
        <v>0</v>
      </c>
      <c r="N62" s="199">
        <f t="shared" si="3"/>
        <v>0</v>
      </c>
      <c r="O62" s="199">
        <f t="shared" si="4"/>
        <v>0</v>
      </c>
      <c r="P62" s="200">
        <f t="shared" si="5"/>
        <v>0</v>
      </c>
    </row>
    <row r="63" spans="1:16" ht="12.75">
      <c r="A63" s="195">
        <v>7</v>
      </c>
      <c r="B63" s="243" t="s">
        <v>333</v>
      </c>
      <c r="C63" s="201"/>
      <c r="D63" s="195" t="s">
        <v>11</v>
      </c>
      <c r="E63" s="205">
        <v>160</v>
      </c>
      <c r="F63" s="198"/>
      <c r="G63" s="199"/>
      <c r="H63" s="199">
        <f t="shared" si="15"/>
        <v>0</v>
      </c>
      <c r="I63" s="248"/>
      <c r="J63" s="199"/>
      <c r="K63" s="200">
        <f t="shared" si="0"/>
        <v>0</v>
      </c>
      <c r="L63" s="198">
        <f t="shared" si="1"/>
        <v>0</v>
      </c>
      <c r="M63" s="199">
        <f t="shared" si="2"/>
        <v>0</v>
      </c>
      <c r="N63" s="199">
        <f t="shared" si="3"/>
        <v>0</v>
      </c>
      <c r="O63" s="199">
        <f t="shared" si="4"/>
        <v>0</v>
      </c>
      <c r="P63" s="200">
        <f t="shared" si="5"/>
        <v>0</v>
      </c>
    </row>
    <row r="64" spans="1:16" ht="12.75">
      <c r="A64" s="195">
        <v>8</v>
      </c>
      <c r="B64" s="206" t="s">
        <v>238</v>
      </c>
      <c r="C64" s="201"/>
      <c r="D64" s="195" t="s">
        <v>11</v>
      </c>
      <c r="E64" s="205">
        <v>217</v>
      </c>
      <c r="F64" s="198"/>
      <c r="G64" s="199"/>
      <c r="H64" s="199">
        <f t="shared" si="15"/>
        <v>0</v>
      </c>
      <c r="I64" s="248"/>
      <c r="J64" s="199"/>
      <c r="K64" s="200">
        <f t="shared" si="0"/>
        <v>0</v>
      </c>
      <c r="L64" s="198">
        <f t="shared" si="1"/>
        <v>0</v>
      </c>
      <c r="M64" s="199">
        <f t="shared" si="2"/>
        <v>0</v>
      </c>
      <c r="N64" s="199">
        <f t="shared" si="3"/>
        <v>0</v>
      </c>
      <c r="O64" s="199">
        <f t="shared" si="4"/>
        <v>0</v>
      </c>
      <c r="P64" s="200">
        <f t="shared" si="5"/>
        <v>0</v>
      </c>
    </row>
    <row r="65" spans="1:16" ht="12.75">
      <c r="A65" s="195">
        <v>9</v>
      </c>
      <c r="B65" s="206" t="s">
        <v>239</v>
      </c>
      <c r="C65" s="201"/>
      <c r="D65" s="195" t="s">
        <v>207</v>
      </c>
      <c r="E65" s="205">
        <v>32</v>
      </c>
      <c r="F65" s="198"/>
      <c r="G65" s="199"/>
      <c r="H65" s="199"/>
      <c r="I65" s="248"/>
      <c r="J65" s="199"/>
      <c r="K65" s="200">
        <f t="shared" si="0"/>
        <v>0</v>
      </c>
      <c r="L65" s="198">
        <f t="shared" si="1"/>
        <v>0</v>
      </c>
      <c r="M65" s="199">
        <f t="shared" si="2"/>
        <v>0</v>
      </c>
      <c r="N65" s="199">
        <f t="shared" si="3"/>
        <v>0</v>
      </c>
      <c r="O65" s="199">
        <f t="shared" si="4"/>
        <v>0</v>
      </c>
      <c r="P65" s="200">
        <f t="shared" si="5"/>
        <v>0</v>
      </c>
    </row>
    <row r="66" spans="1:16" ht="12.75">
      <c r="A66" s="195">
        <v>10</v>
      </c>
      <c r="B66" s="206" t="s">
        <v>240</v>
      </c>
      <c r="C66" s="201"/>
      <c r="D66" s="195" t="s">
        <v>207</v>
      </c>
      <c r="E66" s="205">
        <v>4</v>
      </c>
      <c r="F66" s="198"/>
      <c r="G66" s="199"/>
      <c r="H66" s="199"/>
      <c r="I66" s="248"/>
      <c r="J66" s="199"/>
      <c r="K66" s="200">
        <f t="shared" si="0"/>
        <v>0</v>
      </c>
      <c r="L66" s="198">
        <f t="shared" si="1"/>
        <v>0</v>
      </c>
      <c r="M66" s="199">
        <f t="shared" si="2"/>
        <v>0</v>
      </c>
      <c r="N66" s="199">
        <f t="shared" si="3"/>
        <v>0</v>
      </c>
      <c r="O66" s="199">
        <f t="shared" si="4"/>
        <v>0</v>
      </c>
      <c r="P66" s="200">
        <f t="shared" si="5"/>
        <v>0</v>
      </c>
    </row>
    <row r="67" spans="1:16" ht="12.75">
      <c r="A67" s="195">
        <v>11</v>
      </c>
      <c r="B67" s="206" t="s">
        <v>241</v>
      </c>
      <c r="C67" s="201"/>
      <c r="D67" s="195" t="s">
        <v>11</v>
      </c>
      <c r="E67" s="205">
        <v>80</v>
      </c>
      <c r="F67" s="198"/>
      <c r="G67" s="199"/>
      <c r="H67" s="199"/>
      <c r="I67" s="202"/>
      <c r="J67" s="199"/>
      <c r="K67" s="200">
        <f t="shared" si="0"/>
        <v>0</v>
      </c>
      <c r="L67" s="198">
        <f t="shared" si="1"/>
        <v>0</v>
      </c>
      <c r="M67" s="199">
        <f t="shared" si="2"/>
        <v>0</v>
      </c>
      <c r="N67" s="199">
        <f t="shared" si="3"/>
        <v>0</v>
      </c>
      <c r="O67" s="199">
        <f t="shared" si="4"/>
        <v>0</v>
      </c>
      <c r="P67" s="200">
        <f t="shared" si="5"/>
        <v>0</v>
      </c>
    </row>
    <row r="68" spans="1:16" ht="12.75">
      <c r="A68" s="195">
        <v>12</v>
      </c>
      <c r="B68" s="206" t="s">
        <v>242</v>
      </c>
      <c r="C68" s="201"/>
      <c r="D68" s="195" t="s">
        <v>207</v>
      </c>
      <c r="E68" s="205">
        <v>1</v>
      </c>
      <c r="F68" s="198"/>
      <c r="G68" s="199"/>
      <c r="H68" s="199"/>
      <c r="I68" s="202"/>
      <c r="J68" s="199"/>
      <c r="K68" s="200">
        <f t="shared" si="0"/>
        <v>0</v>
      </c>
      <c r="L68" s="198">
        <f t="shared" si="1"/>
        <v>0</v>
      </c>
      <c r="M68" s="199">
        <f t="shared" si="2"/>
        <v>0</v>
      </c>
      <c r="N68" s="199">
        <f t="shared" si="3"/>
        <v>0</v>
      </c>
      <c r="O68" s="199">
        <f t="shared" si="4"/>
        <v>0</v>
      </c>
      <c r="P68" s="200">
        <f t="shared" si="5"/>
        <v>0</v>
      </c>
    </row>
    <row r="69" spans="1:16" ht="12.75">
      <c r="A69" s="195">
        <v>13</v>
      </c>
      <c r="B69" s="206" t="s">
        <v>243</v>
      </c>
      <c r="C69" s="201"/>
      <c r="D69" s="195" t="s">
        <v>207</v>
      </c>
      <c r="E69" s="205">
        <v>4</v>
      </c>
      <c r="F69" s="198"/>
      <c r="G69" s="199"/>
      <c r="H69" s="199"/>
      <c r="I69" s="202"/>
      <c r="J69" s="199"/>
      <c r="K69" s="200">
        <f t="shared" si="0"/>
        <v>0</v>
      </c>
      <c r="L69" s="198">
        <f t="shared" si="1"/>
        <v>0</v>
      </c>
      <c r="M69" s="199">
        <f t="shared" si="2"/>
        <v>0</v>
      </c>
      <c r="N69" s="199">
        <f t="shared" si="3"/>
        <v>0</v>
      </c>
      <c r="O69" s="199">
        <f t="shared" si="4"/>
        <v>0</v>
      </c>
      <c r="P69" s="200">
        <f t="shared" si="5"/>
        <v>0</v>
      </c>
    </row>
    <row r="70" spans="1:16" ht="12.75">
      <c r="A70" s="195">
        <v>14</v>
      </c>
      <c r="B70" s="206" t="s">
        <v>205</v>
      </c>
      <c r="C70" s="201"/>
      <c r="D70" s="195" t="s">
        <v>11</v>
      </c>
      <c r="E70" s="205">
        <v>116</v>
      </c>
      <c r="F70" s="198"/>
      <c r="G70" s="199"/>
      <c r="H70" s="199">
        <f>G70*F70</f>
        <v>0</v>
      </c>
      <c r="I70" s="202"/>
      <c r="J70" s="199"/>
      <c r="K70" s="200">
        <f t="shared" si="0"/>
        <v>0</v>
      </c>
      <c r="L70" s="198">
        <f t="shared" si="1"/>
        <v>0</v>
      </c>
      <c r="M70" s="199">
        <f t="shared" si="2"/>
        <v>0</v>
      </c>
      <c r="N70" s="199">
        <f t="shared" si="3"/>
        <v>0</v>
      </c>
      <c r="O70" s="199">
        <f t="shared" si="4"/>
        <v>0</v>
      </c>
      <c r="P70" s="200">
        <f t="shared" si="5"/>
        <v>0</v>
      </c>
    </row>
    <row r="71" spans="1:16" ht="12.75">
      <c r="A71" s="195">
        <v>15</v>
      </c>
      <c r="B71" s="206" t="s">
        <v>206</v>
      </c>
      <c r="C71" s="201"/>
      <c r="D71" s="195" t="s">
        <v>207</v>
      </c>
      <c r="E71" s="205">
        <v>6</v>
      </c>
      <c r="F71" s="198"/>
      <c r="G71" s="199"/>
      <c r="H71" s="199"/>
      <c r="I71" s="202"/>
      <c r="J71" s="199"/>
      <c r="K71" s="200">
        <f t="shared" si="0"/>
        <v>0</v>
      </c>
      <c r="L71" s="198">
        <f t="shared" si="1"/>
        <v>0</v>
      </c>
      <c r="M71" s="199">
        <f t="shared" si="2"/>
        <v>0</v>
      </c>
      <c r="N71" s="199">
        <f t="shared" si="3"/>
        <v>0</v>
      </c>
      <c r="O71" s="199">
        <f t="shared" si="4"/>
        <v>0</v>
      </c>
      <c r="P71" s="200">
        <f t="shared" si="5"/>
        <v>0</v>
      </c>
    </row>
    <row r="72" spans="1:16" ht="12.75">
      <c r="A72" s="195">
        <v>16</v>
      </c>
      <c r="B72" s="206" t="s">
        <v>221</v>
      </c>
      <c r="C72" s="201"/>
      <c r="D72" s="195" t="s">
        <v>207</v>
      </c>
      <c r="E72" s="205">
        <v>8</v>
      </c>
      <c r="F72" s="198"/>
      <c r="G72" s="199"/>
      <c r="H72" s="199">
        <f>G72*F72</f>
        <v>0</v>
      </c>
      <c r="I72" s="202"/>
      <c r="J72" s="199"/>
      <c r="K72" s="200">
        <f t="shared" si="0"/>
        <v>0</v>
      </c>
      <c r="L72" s="198">
        <f t="shared" si="1"/>
        <v>0</v>
      </c>
      <c r="M72" s="199">
        <f t="shared" si="2"/>
        <v>0</v>
      </c>
      <c r="N72" s="199">
        <f t="shared" si="3"/>
        <v>0</v>
      </c>
      <c r="O72" s="199">
        <f t="shared" si="4"/>
        <v>0</v>
      </c>
      <c r="P72" s="200">
        <f t="shared" si="5"/>
        <v>0</v>
      </c>
    </row>
    <row r="73" spans="1:16" ht="25.5">
      <c r="A73" s="195">
        <v>17</v>
      </c>
      <c r="B73" s="206" t="s">
        <v>222</v>
      </c>
      <c r="C73" s="201"/>
      <c r="D73" s="195" t="s">
        <v>207</v>
      </c>
      <c r="E73" s="205">
        <v>6</v>
      </c>
      <c r="F73" s="198"/>
      <c r="G73" s="199"/>
      <c r="H73" s="199"/>
      <c r="I73" s="202"/>
      <c r="J73" s="199"/>
      <c r="K73" s="200">
        <f t="shared" si="0"/>
        <v>0</v>
      </c>
      <c r="L73" s="198">
        <f t="shared" si="1"/>
        <v>0</v>
      </c>
      <c r="M73" s="199">
        <f t="shared" si="2"/>
        <v>0</v>
      </c>
      <c r="N73" s="199">
        <f t="shared" si="3"/>
        <v>0</v>
      </c>
      <c r="O73" s="199">
        <f t="shared" si="4"/>
        <v>0</v>
      </c>
      <c r="P73" s="200">
        <f t="shared" si="5"/>
        <v>0</v>
      </c>
    </row>
    <row r="74" spans="1:16" ht="12.75">
      <c r="A74" s="195">
        <v>18</v>
      </c>
      <c r="B74" s="206" t="s">
        <v>244</v>
      </c>
      <c r="C74" s="201"/>
      <c r="D74" s="195" t="s">
        <v>11</v>
      </c>
      <c r="E74" s="205">
        <v>20</v>
      </c>
      <c r="F74" s="198"/>
      <c r="G74" s="199"/>
      <c r="H74" s="199"/>
      <c r="I74" s="202"/>
      <c r="J74" s="199"/>
      <c r="K74" s="200">
        <f t="shared" si="0"/>
        <v>0</v>
      </c>
      <c r="L74" s="198">
        <f t="shared" si="1"/>
        <v>0</v>
      </c>
      <c r="M74" s="199">
        <f t="shared" si="2"/>
        <v>0</v>
      </c>
      <c r="N74" s="199">
        <f t="shared" si="3"/>
        <v>0</v>
      </c>
      <c r="O74" s="199">
        <f t="shared" si="4"/>
        <v>0</v>
      </c>
      <c r="P74" s="200">
        <f t="shared" si="5"/>
        <v>0</v>
      </c>
    </row>
    <row r="75" spans="1:16" ht="25.5">
      <c r="A75" s="195">
        <v>19</v>
      </c>
      <c r="B75" s="206" t="s">
        <v>245</v>
      </c>
      <c r="C75" s="201"/>
      <c r="D75" s="195" t="s">
        <v>88</v>
      </c>
      <c r="E75" s="205">
        <v>4</v>
      </c>
      <c r="F75" s="198"/>
      <c r="G75" s="199"/>
      <c r="H75" s="199">
        <f>G75*F75</f>
        <v>0</v>
      </c>
      <c r="I75" s="202"/>
      <c r="J75" s="199"/>
      <c r="K75" s="200">
        <f t="shared" si="0"/>
        <v>0</v>
      </c>
      <c r="L75" s="198">
        <f t="shared" si="1"/>
        <v>0</v>
      </c>
      <c r="M75" s="199">
        <f t="shared" si="2"/>
        <v>0</v>
      </c>
      <c r="N75" s="199">
        <f t="shared" si="3"/>
        <v>0</v>
      </c>
      <c r="O75" s="199">
        <f t="shared" si="4"/>
        <v>0</v>
      </c>
      <c r="P75" s="200">
        <f t="shared" si="5"/>
        <v>0</v>
      </c>
    </row>
    <row r="76" spans="1:16" ht="12.75">
      <c r="A76" s="195">
        <v>20</v>
      </c>
      <c r="B76" s="203" t="s">
        <v>204</v>
      </c>
      <c r="C76" s="201"/>
      <c r="D76" s="205" t="s">
        <v>11</v>
      </c>
      <c r="E76" s="205">
        <v>80</v>
      </c>
      <c r="F76" s="198"/>
      <c r="G76" s="199"/>
      <c r="H76" s="199"/>
      <c r="I76" s="202"/>
      <c r="J76" s="199"/>
      <c r="K76" s="200">
        <f t="shared" si="0"/>
        <v>0</v>
      </c>
      <c r="L76" s="198">
        <f t="shared" si="1"/>
        <v>0</v>
      </c>
      <c r="M76" s="199">
        <f t="shared" si="2"/>
        <v>0</v>
      </c>
      <c r="N76" s="199">
        <f t="shared" si="3"/>
        <v>0</v>
      </c>
      <c r="O76" s="199">
        <f t="shared" si="4"/>
        <v>0</v>
      </c>
      <c r="P76" s="200">
        <f t="shared" si="5"/>
        <v>0</v>
      </c>
    </row>
    <row r="77" spans="1:16" ht="12.75">
      <c r="A77" s="195">
        <v>21</v>
      </c>
      <c r="B77" s="206" t="s">
        <v>246</v>
      </c>
      <c r="C77" s="201"/>
      <c r="D77" s="205" t="s">
        <v>207</v>
      </c>
      <c r="E77" s="205">
        <v>8</v>
      </c>
      <c r="F77" s="198"/>
      <c r="G77" s="199"/>
      <c r="H77" s="199">
        <f>G77*F77</f>
        <v>0</v>
      </c>
      <c r="I77" s="202"/>
      <c r="J77" s="199"/>
      <c r="K77" s="200">
        <f t="shared" si="0"/>
        <v>0</v>
      </c>
      <c r="L77" s="198">
        <f t="shared" si="1"/>
        <v>0</v>
      </c>
      <c r="M77" s="199">
        <f t="shared" si="2"/>
        <v>0</v>
      </c>
      <c r="N77" s="199">
        <f t="shared" si="3"/>
        <v>0</v>
      </c>
      <c r="O77" s="199">
        <f t="shared" si="4"/>
        <v>0</v>
      </c>
      <c r="P77" s="200">
        <f t="shared" si="5"/>
        <v>0</v>
      </c>
    </row>
    <row r="78" spans="1:16" ht="25.5">
      <c r="A78" s="195">
        <v>22</v>
      </c>
      <c r="B78" s="206" t="s">
        <v>247</v>
      </c>
      <c r="C78" s="201"/>
      <c r="D78" s="205" t="s">
        <v>207</v>
      </c>
      <c r="E78" s="205">
        <v>8</v>
      </c>
      <c r="F78" s="198"/>
      <c r="G78" s="199"/>
      <c r="H78" s="199">
        <f>G78*F78</f>
        <v>0</v>
      </c>
      <c r="I78" s="202"/>
      <c r="J78" s="199"/>
      <c r="K78" s="200">
        <f t="shared" si="0"/>
        <v>0</v>
      </c>
      <c r="L78" s="198">
        <f t="shared" si="1"/>
        <v>0</v>
      </c>
      <c r="M78" s="199">
        <f t="shared" si="2"/>
        <v>0</v>
      </c>
      <c r="N78" s="199">
        <f t="shared" si="3"/>
        <v>0</v>
      </c>
      <c r="O78" s="199">
        <f t="shared" si="4"/>
        <v>0</v>
      </c>
      <c r="P78" s="200">
        <f t="shared" si="5"/>
        <v>0</v>
      </c>
    </row>
    <row r="79" spans="1:16" ht="12.75">
      <c r="A79" s="195">
        <v>23</v>
      </c>
      <c r="B79" s="206" t="s">
        <v>248</v>
      </c>
      <c r="C79" s="201"/>
      <c r="D79" s="205" t="s">
        <v>207</v>
      </c>
      <c r="E79" s="249">
        <v>68</v>
      </c>
      <c r="F79" s="198"/>
      <c r="G79" s="199"/>
      <c r="H79" s="199"/>
      <c r="I79" s="202"/>
      <c r="J79" s="199"/>
      <c r="K79" s="200">
        <f t="shared" si="0"/>
        <v>0</v>
      </c>
      <c r="L79" s="198">
        <f t="shared" si="1"/>
        <v>0</v>
      </c>
      <c r="M79" s="199">
        <f t="shared" si="2"/>
        <v>0</v>
      </c>
      <c r="N79" s="199">
        <f t="shared" si="3"/>
        <v>0</v>
      </c>
      <c r="O79" s="199">
        <f t="shared" si="4"/>
        <v>0</v>
      </c>
      <c r="P79" s="200">
        <f t="shared" si="5"/>
        <v>0</v>
      </c>
    </row>
    <row r="80" spans="1:16" ht="12.75">
      <c r="A80" s="195">
        <v>24</v>
      </c>
      <c r="B80" s="206" t="s">
        <v>249</v>
      </c>
      <c r="C80" s="201"/>
      <c r="D80" s="205" t="s">
        <v>11</v>
      </c>
      <c r="E80" s="205">
        <v>80</v>
      </c>
      <c r="F80" s="198"/>
      <c r="G80" s="199"/>
      <c r="H80" s="199">
        <f>G80*F80</f>
        <v>0</v>
      </c>
      <c r="I80" s="202"/>
      <c r="J80" s="199"/>
      <c r="K80" s="200">
        <f t="shared" si="0"/>
        <v>0</v>
      </c>
      <c r="L80" s="198">
        <f t="shared" si="1"/>
        <v>0</v>
      </c>
      <c r="M80" s="199">
        <f t="shared" si="2"/>
        <v>0</v>
      </c>
      <c r="N80" s="199">
        <f t="shared" si="3"/>
        <v>0</v>
      </c>
      <c r="O80" s="199">
        <f t="shared" si="4"/>
        <v>0</v>
      </c>
      <c r="P80" s="200">
        <f t="shared" si="5"/>
        <v>0</v>
      </c>
    </row>
    <row r="81" spans="1:16" ht="12.75">
      <c r="A81" s="195">
        <v>25</v>
      </c>
      <c r="B81" s="206" t="s">
        <v>250</v>
      </c>
      <c r="C81" s="201"/>
      <c r="D81" s="205" t="s">
        <v>207</v>
      </c>
      <c r="E81" s="205">
        <v>8</v>
      </c>
      <c r="F81" s="198"/>
      <c r="G81" s="199"/>
      <c r="H81" s="199"/>
      <c r="I81" s="202"/>
      <c r="J81" s="199"/>
      <c r="K81" s="200">
        <f>SUM(H81:J81)</f>
        <v>0</v>
      </c>
      <c r="L81" s="198">
        <f>E81*F81</f>
        <v>0</v>
      </c>
      <c r="M81" s="199">
        <f>E81*H81</f>
        <v>0</v>
      </c>
      <c r="N81" s="199">
        <f>E81*I81</f>
        <v>0</v>
      </c>
      <c r="O81" s="199">
        <f>E81*J81</f>
        <v>0</v>
      </c>
      <c r="P81" s="200">
        <f>SUM(M81:O81)</f>
        <v>0</v>
      </c>
    </row>
    <row r="82" spans="1:16" ht="12.75">
      <c r="A82" s="195">
        <v>26</v>
      </c>
      <c r="B82" s="206" t="s">
        <v>251</v>
      </c>
      <c r="C82" s="201"/>
      <c r="D82" s="205" t="s">
        <v>207</v>
      </c>
      <c r="E82" s="205">
        <v>4</v>
      </c>
      <c r="F82" s="198"/>
      <c r="G82" s="199"/>
      <c r="H82" s="199"/>
      <c r="I82" s="202"/>
      <c r="J82" s="199"/>
      <c r="K82" s="200">
        <f>SUM(H82:J82)</f>
        <v>0</v>
      </c>
      <c r="L82" s="198">
        <f>E82*F82</f>
        <v>0</v>
      </c>
      <c r="M82" s="199">
        <f>E82*H82</f>
        <v>0</v>
      </c>
      <c r="N82" s="199">
        <f>E82*I82</f>
        <v>0</v>
      </c>
      <c r="O82" s="199">
        <f>E82*J82</f>
        <v>0</v>
      </c>
      <c r="P82" s="200">
        <f>SUM(M82:O82)</f>
        <v>0</v>
      </c>
    </row>
    <row r="83" spans="1:16" ht="12.75">
      <c r="A83" s="195">
        <v>27</v>
      </c>
      <c r="B83" s="243" t="s">
        <v>334</v>
      </c>
      <c r="C83" s="201"/>
      <c r="D83" s="205" t="s">
        <v>207</v>
      </c>
      <c r="E83" s="205">
        <v>4</v>
      </c>
      <c r="F83" s="198"/>
      <c r="G83" s="199"/>
      <c r="H83" s="199"/>
      <c r="I83" s="202"/>
      <c r="J83" s="199"/>
      <c r="K83" s="200">
        <f>SUM(H83:J83)</f>
        <v>0</v>
      </c>
      <c r="L83" s="198">
        <f>E83*F83</f>
        <v>0</v>
      </c>
      <c r="M83" s="199">
        <f>E83*H83</f>
        <v>0</v>
      </c>
      <c r="N83" s="199">
        <f>E83*I83</f>
        <v>0</v>
      </c>
      <c r="O83" s="199">
        <f>E83*J83</f>
        <v>0</v>
      </c>
      <c r="P83" s="200">
        <f>SUM(M83:O83)</f>
        <v>0</v>
      </c>
    </row>
    <row r="84" spans="1:16" ht="12.75">
      <c r="A84" s="195">
        <v>28</v>
      </c>
      <c r="B84" s="206" t="s">
        <v>252</v>
      </c>
      <c r="C84" s="201"/>
      <c r="D84" s="205" t="s">
        <v>207</v>
      </c>
      <c r="E84" s="205">
        <v>4</v>
      </c>
      <c r="F84" s="198"/>
      <c r="G84" s="199"/>
      <c r="H84" s="199">
        <f>G84*F84</f>
        <v>0</v>
      </c>
      <c r="I84" s="202"/>
      <c r="J84" s="199"/>
      <c r="K84" s="200">
        <f>SUM(H84:J84)</f>
        <v>0</v>
      </c>
      <c r="L84" s="198">
        <f>E84*F84</f>
        <v>0</v>
      </c>
      <c r="M84" s="199">
        <f>E84*H84</f>
        <v>0</v>
      </c>
      <c r="N84" s="199">
        <f>E84*I84</f>
        <v>0</v>
      </c>
      <c r="O84" s="199">
        <f>E84*J84</f>
        <v>0</v>
      </c>
      <c r="P84" s="200">
        <f>SUM(M84:O84)</f>
        <v>0</v>
      </c>
    </row>
    <row r="85" spans="1:16" ht="15" customHeight="1">
      <c r="A85" s="355" t="s">
        <v>310</v>
      </c>
      <c r="B85" s="356"/>
      <c r="C85" s="356"/>
      <c r="D85" s="356"/>
      <c r="E85" s="357"/>
      <c r="F85" s="192"/>
      <c r="G85" s="193"/>
      <c r="H85" s="193"/>
      <c r="I85" s="193"/>
      <c r="J85" s="193"/>
      <c r="K85" s="194"/>
      <c r="L85" s="192"/>
      <c r="M85" s="193"/>
      <c r="N85" s="193"/>
      <c r="O85" s="193"/>
      <c r="P85" s="194"/>
    </row>
    <row r="86" spans="1:16" ht="15" customHeight="1">
      <c r="A86" s="355" t="s">
        <v>194</v>
      </c>
      <c r="B86" s="356"/>
      <c r="C86" s="356"/>
      <c r="D86" s="356"/>
      <c r="E86" s="357"/>
      <c r="F86" s="192"/>
      <c r="G86" s="193"/>
      <c r="H86" s="193"/>
      <c r="I86" s="193"/>
      <c r="J86" s="193"/>
      <c r="K86" s="194"/>
      <c r="L86" s="192"/>
      <c r="M86" s="193"/>
      <c r="N86" s="193"/>
      <c r="O86" s="193"/>
      <c r="P86" s="194"/>
    </row>
    <row r="87" spans="1:16" ht="12.75">
      <c r="A87" s="195">
        <v>1</v>
      </c>
      <c r="B87" s="201" t="s">
        <v>197</v>
      </c>
      <c r="C87" s="201"/>
      <c r="D87" s="195" t="s">
        <v>198</v>
      </c>
      <c r="E87" s="197">
        <v>0.069</v>
      </c>
      <c r="F87" s="198"/>
      <c r="G87" s="199"/>
      <c r="H87" s="199">
        <f>G87*F87</f>
        <v>0</v>
      </c>
      <c r="I87" s="199"/>
      <c r="J87" s="199"/>
      <c r="K87" s="200">
        <f aca="true" t="shared" si="16" ref="K87:K104">SUM(H87:J87)</f>
        <v>0</v>
      </c>
      <c r="L87" s="198">
        <f aca="true" t="shared" si="17" ref="L87:L104">E87*F87</f>
        <v>0</v>
      </c>
      <c r="M87" s="199">
        <f aca="true" t="shared" si="18" ref="M87:M104">E87*H87</f>
        <v>0</v>
      </c>
      <c r="N87" s="199">
        <f aca="true" t="shared" si="19" ref="N87:N104">E87*I87</f>
        <v>0</v>
      </c>
      <c r="O87" s="199">
        <f aca="true" t="shared" si="20" ref="O87:O104">E87*J87</f>
        <v>0</v>
      </c>
      <c r="P87" s="200">
        <f aca="true" t="shared" si="21" ref="P87:P104">SUM(M87:O87)</f>
        <v>0</v>
      </c>
    </row>
    <row r="88" spans="1:16" ht="12.75">
      <c r="A88" s="195">
        <v>2</v>
      </c>
      <c r="B88" s="201" t="s">
        <v>199</v>
      </c>
      <c r="C88" s="201"/>
      <c r="D88" s="195" t="s">
        <v>198</v>
      </c>
      <c r="E88" s="197">
        <v>0.069</v>
      </c>
      <c r="F88" s="198"/>
      <c r="G88" s="199"/>
      <c r="H88" s="199">
        <f>G88*F88</f>
        <v>0</v>
      </c>
      <c r="I88" s="199"/>
      <c r="J88" s="199"/>
      <c r="K88" s="200">
        <f t="shared" si="16"/>
        <v>0</v>
      </c>
      <c r="L88" s="198">
        <f t="shared" si="17"/>
        <v>0</v>
      </c>
      <c r="M88" s="199">
        <f t="shared" si="18"/>
        <v>0</v>
      </c>
      <c r="N88" s="199">
        <f t="shared" si="19"/>
        <v>0</v>
      </c>
      <c r="O88" s="199">
        <f t="shared" si="20"/>
        <v>0</v>
      </c>
      <c r="P88" s="200">
        <f t="shared" si="21"/>
        <v>0</v>
      </c>
    </row>
    <row r="89" spans="1:16" ht="25.5">
      <c r="A89" s="195">
        <v>3</v>
      </c>
      <c r="B89" s="201" t="s">
        <v>208</v>
      </c>
      <c r="C89" s="201"/>
      <c r="D89" s="195" t="s">
        <v>207</v>
      </c>
      <c r="E89" s="197">
        <v>3</v>
      </c>
      <c r="F89" s="198"/>
      <c r="G89" s="199"/>
      <c r="H89" s="199">
        <f>G89*F89</f>
        <v>0</v>
      </c>
      <c r="I89" s="199"/>
      <c r="J89" s="199"/>
      <c r="K89" s="200">
        <f t="shared" si="16"/>
        <v>0</v>
      </c>
      <c r="L89" s="198">
        <f t="shared" si="17"/>
        <v>0</v>
      </c>
      <c r="M89" s="199">
        <f t="shared" si="18"/>
        <v>0</v>
      </c>
      <c r="N89" s="199">
        <f t="shared" si="19"/>
        <v>0</v>
      </c>
      <c r="O89" s="199">
        <f t="shared" si="20"/>
        <v>0</v>
      </c>
      <c r="P89" s="200">
        <f t="shared" si="21"/>
        <v>0</v>
      </c>
    </row>
    <row r="90" spans="1:16" ht="38.25">
      <c r="A90" s="195">
        <v>4</v>
      </c>
      <c r="B90" s="201" t="s">
        <v>210</v>
      </c>
      <c r="C90" s="201"/>
      <c r="D90" s="195" t="s">
        <v>11</v>
      </c>
      <c r="E90" s="197">
        <v>4</v>
      </c>
      <c r="F90" s="198"/>
      <c r="G90" s="199"/>
      <c r="H90" s="199">
        <f>G90*F90</f>
        <v>0</v>
      </c>
      <c r="I90" s="202"/>
      <c r="J90" s="199"/>
      <c r="K90" s="200">
        <f t="shared" si="16"/>
        <v>0</v>
      </c>
      <c r="L90" s="198">
        <f t="shared" si="17"/>
        <v>0</v>
      </c>
      <c r="M90" s="199">
        <f t="shared" si="18"/>
        <v>0</v>
      </c>
      <c r="N90" s="199">
        <f t="shared" si="19"/>
        <v>0</v>
      </c>
      <c r="O90" s="199">
        <f t="shared" si="20"/>
        <v>0</v>
      </c>
      <c r="P90" s="200">
        <f t="shared" si="21"/>
        <v>0</v>
      </c>
    </row>
    <row r="91" spans="1:16" ht="25.5">
      <c r="A91" s="195">
        <v>5</v>
      </c>
      <c r="B91" s="201" t="s">
        <v>254</v>
      </c>
      <c r="C91" s="201"/>
      <c r="D91" s="197" t="s">
        <v>207</v>
      </c>
      <c r="E91" s="197">
        <v>3</v>
      </c>
      <c r="F91" s="198"/>
      <c r="G91" s="199"/>
      <c r="H91" s="199">
        <f>G91*F91</f>
        <v>0</v>
      </c>
      <c r="I91" s="202"/>
      <c r="J91" s="199"/>
      <c r="K91" s="200">
        <f t="shared" si="16"/>
        <v>0</v>
      </c>
      <c r="L91" s="198">
        <f t="shared" si="17"/>
        <v>0</v>
      </c>
      <c r="M91" s="199">
        <f t="shared" si="18"/>
        <v>0</v>
      </c>
      <c r="N91" s="199">
        <f t="shared" si="19"/>
        <v>0</v>
      </c>
      <c r="O91" s="199">
        <f t="shared" si="20"/>
        <v>0</v>
      </c>
      <c r="P91" s="200">
        <f t="shared" si="21"/>
        <v>0</v>
      </c>
    </row>
    <row r="92" spans="1:16" ht="15" customHeight="1">
      <c r="A92" s="355" t="s">
        <v>310</v>
      </c>
      <c r="B92" s="356"/>
      <c r="C92" s="356"/>
      <c r="D92" s="356"/>
      <c r="E92" s="357"/>
      <c r="F92" s="192"/>
      <c r="G92" s="193"/>
      <c r="H92" s="193"/>
      <c r="I92" s="193"/>
      <c r="J92" s="193"/>
      <c r="K92" s="194"/>
      <c r="L92" s="192"/>
      <c r="M92" s="193"/>
      <c r="N92" s="193"/>
      <c r="O92" s="193"/>
      <c r="P92" s="194"/>
    </row>
    <row r="93" spans="1:16" ht="12.75">
      <c r="A93" s="355" t="s">
        <v>194</v>
      </c>
      <c r="B93" s="356"/>
      <c r="C93" s="356"/>
      <c r="D93" s="356"/>
      <c r="E93" s="357"/>
      <c r="F93" s="192"/>
      <c r="G93" s="193"/>
      <c r="H93" s="193"/>
      <c r="I93" s="193"/>
      <c r="J93" s="193"/>
      <c r="K93" s="194"/>
      <c r="L93" s="192"/>
      <c r="M93" s="193"/>
      <c r="N93" s="193"/>
      <c r="O93" s="193"/>
      <c r="P93" s="194"/>
    </row>
    <row r="94" spans="1:16" ht="15">
      <c r="A94" s="202">
        <v>1</v>
      </c>
      <c r="B94" s="207" t="s">
        <v>255</v>
      </c>
      <c r="C94" s="205" t="s">
        <v>256</v>
      </c>
      <c r="D94" s="205" t="s">
        <v>207</v>
      </c>
      <c r="E94" s="205">
        <v>3</v>
      </c>
      <c r="F94" s="198"/>
      <c r="G94" s="199"/>
      <c r="H94" s="199">
        <f aca="true" t="shared" si="22" ref="H94:H108">G94*F94</f>
        <v>0</v>
      </c>
      <c r="I94" s="202"/>
      <c r="J94" s="199"/>
      <c r="K94" s="200">
        <f t="shared" si="16"/>
        <v>0</v>
      </c>
      <c r="L94" s="198">
        <f t="shared" si="17"/>
        <v>0</v>
      </c>
      <c r="M94" s="199">
        <f t="shared" si="18"/>
        <v>0</v>
      </c>
      <c r="N94" s="199">
        <f t="shared" si="19"/>
        <v>0</v>
      </c>
      <c r="O94" s="199">
        <f t="shared" si="20"/>
        <v>0</v>
      </c>
      <c r="P94" s="200">
        <f t="shared" si="21"/>
        <v>0</v>
      </c>
    </row>
    <row r="95" spans="1:16" ht="30">
      <c r="A95" s="202">
        <v>2</v>
      </c>
      <c r="B95" s="207" t="s">
        <v>257</v>
      </c>
      <c r="C95" s="205" t="s">
        <v>256</v>
      </c>
      <c r="D95" s="205" t="s">
        <v>207</v>
      </c>
      <c r="E95" s="205">
        <v>3</v>
      </c>
      <c r="F95" s="198"/>
      <c r="G95" s="199"/>
      <c r="H95" s="199">
        <f t="shared" si="22"/>
        <v>0</v>
      </c>
      <c r="I95" s="202"/>
      <c r="J95" s="199"/>
      <c r="K95" s="200">
        <f t="shared" si="16"/>
        <v>0</v>
      </c>
      <c r="L95" s="198">
        <f t="shared" si="17"/>
        <v>0</v>
      </c>
      <c r="M95" s="199">
        <f t="shared" si="18"/>
        <v>0</v>
      </c>
      <c r="N95" s="199">
        <f t="shared" si="19"/>
        <v>0</v>
      </c>
      <c r="O95" s="199">
        <f t="shared" si="20"/>
        <v>0</v>
      </c>
      <c r="P95" s="200">
        <f t="shared" si="21"/>
        <v>0</v>
      </c>
    </row>
    <row r="96" spans="1:16" ht="15">
      <c r="A96" s="202">
        <v>3</v>
      </c>
      <c r="B96" s="207" t="s">
        <v>258</v>
      </c>
      <c r="C96" s="201"/>
      <c r="D96" s="205" t="s">
        <v>207</v>
      </c>
      <c r="E96" s="205">
        <v>3</v>
      </c>
      <c r="F96" s="198"/>
      <c r="G96" s="199"/>
      <c r="H96" s="199">
        <f t="shared" si="22"/>
        <v>0</v>
      </c>
      <c r="I96" s="202"/>
      <c r="J96" s="199"/>
      <c r="K96" s="200">
        <f t="shared" si="16"/>
        <v>0</v>
      </c>
      <c r="L96" s="198">
        <f t="shared" si="17"/>
        <v>0</v>
      </c>
      <c r="M96" s="199">
        <f t="shared" si="18"/>
        <v>0</v>
      </c>
      <c r="N96" s="199">
        <f t="shared" si="19"/>
        <v>0</v>
      </c>
      <c r="O96" s="199">
        <f t="shared" si="20"/>
        <v>0</v>
      </c>
      <c r="P96" s="200">
        <f t="shared" si="21"/>
        <v>0</v>
      </c>
    </row>
    <row r="97" spans="1:16" ht="15">
      <c r="A97" s="202">
        <v>4</v>
      </c>
      <c r="B97" s="207" t="s">
        <v>335</v>
      </c>
      <c r="C97" s="201"/>
      <c r="D97" s="195" t="s">
        <v>11</v>
      </c>
      <c r="E97" s="205">
        <v>18</v>
      </c>
      <c r="F97" s="198"/>
      <c r="G97" s="199"/>
      <c r="H97" s="199">
        <f t="shared" si="22"/>
        <v>0</v>
      </c>
      <c r="I97" s="248"/>
      <c r="J97" s="199"/>
      <c r="K97" s="200">
        <f t="shared" si="16"/>
        <v>0</v>
      </c>
      <c r="L97" s="198">
        <f t="shared" si="17"/>
        <v>0</v>
      </c>
      <c r="M97" s="199">
        <f t="shared" si="18"/>
        <v>0</v>
      </c>
      <c r="N97" s="199">
        <f t="shared" si="19"/>
        <v>0</v>
      </c>
      <c r="O97" s="199">
        <f t="shared" si="20"/>
        <v>0</v>
      </c>
      <c r="P97" s="200">
        <f t="shared" si="21"/>
        <v>0</v>
      </c>
    </row>
    <row r="98" spans="1:16" ht="12.75">
      <c r="A98" s="202">
        <v>5</v>
      </c>
      <c r="B98" s="242" t="s">
        <v>336</v>
      </c>
      <c r="C98" s="201"/>
      <c r="D98" s="205" t="s">
        <v>11</v>
      </c>
      <c r="E98" s="205">
        <v>86</v>
      </c>
      <c r="F98" s="198"/>
      <c r="G98" s="199"/>
      <c r="H98" s="199">
        <f t="shared" si="22"/>
        <v>0</v>
      </c>
      <c r="I98" s="202"/>
      <c r="J98" s="199"/>
      <c r="K98" s="200">
        <f t="shared" si="16"/>
        <v>0</v>
      </c>
      <c r="L98" s="198">
        <f t="shared" si="17"/>
        <v>0</v>
      </c>
      <c r="M98" s="199">
        <f t="shared" si="18"/>
        <v>0</v>
      </c>
      <c r="N98" s="199">
        <f t="shared" si="19"/>
        <v>0</v>
      </c>
      <c r="O98" s="199">
        <f t="shared" si="20"/>
        <v>0</v>
      </c>
      <c r="P98" s="200">
        <f t="shared" si="21"/>
        <v>0</v>
      </c>
    </row>
    <row r="99" spans="1:16" ht="12.75">
      <c r="A99" s="202">
        <v>6</v>
      </c>
      <c r="B99" s="203" t="s">
        <v>216</v>
      </c>
      <c r="C99" s="201"/>
      <c r="D99" s="205" t="s">
        <v>11</v>
      </c>
      <c r="E99" s="210">
        <v>74</v>
      </c>
      <c r="F99" s="198"/>
      <c r="G99" s="199"/>
      <c r="H99" s="199">
        <f t="shared" si="22"/>
        <v>0</v>
      </c>
      <c r="I99" s="202"/>
      <c r="J99" s="199"/>
      <c r="K99" s="200">
        <f t="shared" si="16"/>
        <v>0</v>
      </c>
      <c r="L99" s="198">
        <f t="shared" si="17"/>
        <v>0</v>
      </c>
      <c r="M99" s="199">
        <f t="shared" si="18"/>
        <v>0</v>
      </c>
      <c r="N99" s="199">
        <f t="shared" si="19"/>
        <v>0</v>
      </c>
      <c r="O99" s="199">
        <f t="shared" si="20"/>
        <v>0</v>
      </c>
      <c r="P99" s="200">
        <f t="shared" si="21"/>
        <v>0</v>
      </c>
    </row>
    <row r="100" spans="1:16" ht="12.75">
      <c r="A100" s="202">
        <v>7</v>
      </c>
      <c r="B100" s="203" t="s">
        <v>204</v>
      </c>
      <c r="C100" s="201"/>
      <c r="D100" s="205" t="s">
        <v>11</v>
      </c>
      <c r="E100" s="210">
        <v>8</v>
      </c>
      <c r="F100" s="198"/>
      <c r="G100" s="199"/>
      <c r="H100" s="199">
        <f t="shared" si="22"/>
        <v>0</v>
      </c>
      <c r="I100" s="202"/>
      <c r="J100" s="199"/>
      <c r="K100" s="200">
        <f t="shared" si="16"/>
        <v>0</v>
      </c>
      <c r="L100" s="198">
        <f t="shared" si="17"/>
        <v>0</v>
      </c>
      <c r="M100" s="199">
        <f t="shared" si="18"/>
        <v>0</v>
      </c>
      <c r="N100" s="199">
        <f t="shared" si="19"/>
        <v>0</v>
      </c>
      <c r="O100" s="199">
        <f t="shared" si="20"/>
        <v>0</v>
      </c>
      <c r="P100" s="200">
        <f t="shared" si="21"/>
        <v>0</v>
      </c>
    </row>
    <row r="101" spans="1:16" ht="15">
      <c r="A101" s="202">
        <v>8</v>
      </c>
      <c r="B101" s="207" t="s">
        <v>259</v>
      </c>
      <c r="C101" s="201"/>
      <c r="D101" s="205" t="s">
        <v>207</v>
      </c>
      <c r="E101" s="205">
        <v>3</v>
      </c>
      <c r="F101" s="198"/>
      <c r="G101" s="199"/>
      <c r="H101" s="199">
        <f t="shared" si="22"/>
        <v>0</v>
      </c>
      <c r="I101" s="202"/>
      <c r="J101" s="199"/>
      <c r="K101" s="200">
        <f t="shared" si="16"/>
        <v>0</v>
      </c>
      <c r="L101" s="198">
        <f t="shared" si="17"/>
        <v>0</v>
      </c>
      <c r="M101" s="199">
        <f t="shared" si="18"/>
        <v>0</v>
      </c>
      <c r="N101" s="199">
        <f t="shared" si="19"/>
        <v>0</v>
      </c>
      <c r="O101" s="199">
        <f t="shared" si="20"/>
        <v>0</v>
      </c>
      <c r="P101" s="200">
        <f t="shared" si="21"/>
        <v>0</v>
      </c>
    </row>
    <row r="102" spans="1:16" ht="15">
      <c r="A102" s="202">
        <v>9</v>
      </c>
      <c r="B102" s="207" t="s">
        <v>260</v>
      </c>
      <c r="C102" s="201"/>
      <c r="D102" s="205" t="s">
        <v>207</v>
      </c>
      <c r="E102" s="205">
        <v>3</v>
      </c>
      <c r="F102" s="198"/>
      <c r="G102" s="199"/>
      <c r="H102" s="199">
        <f t="shared" si="22"/>
        <v>0</v>
      </c>
      <c r="I102" s="202"/>
      <c r="J102" s="199"/>
      <c r="K102" s="200">
        <f t="shared" si="16"/>
        <v>0</v>
      </c>
      <c r="L102" s="198">
        <f t="shared" si="17"/>
        <v>0</v>
      </c>
      <c r="M102" s="199">
        <f t="shared" si="18"/>
        <v>0</v>
      </c>
      <c r="N102" s="199">
        <f t="shared" si="19"/>
        <v>0</v>
      </c>
      <c r="O102" s="199">
        <f t="shared" si="20"/>
        <v>0</v>
      </c>
      <c r="P102" s="200">
        <f t="shared" si="21"/>
        <v>0</v>
      </c>
    </row>
    <row r="103" spans="1:16" ht="15">
      <c r="A103" s="202">
        <v>10</v>
      </c>
      <c r="B103" s="207" t="s">
        <v>261</v>
      </c>
      <c r="C103" s="201"/>
      <c r="D103" s="205" t="s">
        <v>207</v>
      </c>
      <c r="E103" s="205">
        <v>3</v>
      </c>
      <c r="F103" s="198"/>
      <c r="G103" s="199"/>
      <c r="H103" s="199">
        <f t="shared" si="22"/>
        <v>0</v>
      </c>
      <c r="I103" s="202"/>
      <c r="J103" s="199"/>
      <c r="K103" s="200">
        <f t="shared" si="16"/>
        <v>0</v>
      </c>
      <c r="L103" s="198">
        <f t="shared" si="17"/>
        <v>0</v>
      </c>
      <c r="M103" s="199">
        <f t="shared" si="18"/>
        <v>0</v>
      </c>
      <c r="N103" s="199">
        <f t="shared" si="19"/>
        <v>0</v>
      </c>
      <c r="O103" s="199">
        <f t="shared" si="20"/>
        <v>0</v>
      </c>
      <c r="P103" s="200">
        <f t="shared" si="21"/>
        <v>0</v>
      </c>
    </row>
    <row r="104" spans="1:16" ht="15">
      <c r="A104" s="202">
        <v>11</v>
      </c>
      <c r="B104" s="207" t="s">
        <v>262</v>
      </c>
      <c r="C104" s="201"/>
      <c r="D104" s="205" t="s">
        <v>207</v>
      </c>
      <c r="E104" s="205">
        <v>3</v>
      </c>
      <c r="F104" s="198"/>
      <c r="G104" s="199"/>
      <c r="H104" s="199">
        <f t="shared" si="22"/>
        <v>0</v>
      </c>
      <c r="I104" s="202"/>
      <c r="J104" s="199"/>
      <c r="K104" s="200">
        <f t="shared" si="16"/>
        <v>0</v>
      </c>
      <c r="L104" s="198">
        <f t="shared" si="17"/>
        <v>0</v>
      </c>
      <c r="M104" s="199">
        <f t="shared" si="18"/>
        <v>0</v>
      </c>
      <c r="N104" s="199">
        <f t="shared" si="19"/>
        <v>0</v>
      </c>
      <c r="O104" s="199">
        <f t="shared" si="20"/>
        <v>0</v>
      </c>
      <c r="P104" s="200">
        <f t="shared" si="21"/>
        <v>0</v>
      </c>
    </row>
    <row r="105" spans="1:16" ht="12.75">
      <c r="A105" s="202">
        <v>12</v>
      </c>
      <c r="B105" s="206" t="s">
        <v>221</v>
      </c>
      <c r="C105" s="212"/>
      <c r="D105" s="195" t="s">
        <v>207</v>
      </c>
      <c r="E105" s="205">
        <v>2</v>
      </c>
      <c r="F105" s="198"/>
      <c r="G105" s="199"/>
      <c r="H105" s="199">
        <f t="shared" si="22"/>
        <v>0</v>
      </c>
      <c r="I105" s="202"/>
      <c r="J105" s="199"/>
      <c r="K105" s="200">
        <f>SUM(H105:J105)</f>
        <v>0</v>
      </c>
      <c r="L105" s="198">
        <f>E105*F105</f>
        <v>0</v>
      </c>
      <c r="M105" s="199">
        <f>E105*H105</f>
        <v>0</v>
      </c>
      <c r="N105" s="199">
        <f>E105*I105</f>
        <v>0</v>
      </c>
      <c r="O105" s="199">
        <f>E105*J105</f>
        <v>0</v>
      </c>
      <c r="P105" s="200">
        <f>SUM(M105:O105)</f>
        <v>0</v>
      </c>
    </row>
    <row r="106" spans="1:16" ht="25.5">
      <c r="A106" s="202">
        <v>13</v>
      </c>
      <c r="B106" s="206" t="s">
        <v>222</v>
      </c>
      <c r="C106" s="212"/>
      <c r="D106" s="195" t="s">
        <v>207</v>
      </c>
      <c r="E106" s="205">
        <v>1</v>
      </c>
      <c r="F106" s="198"/>
      <c r="G106" s="199"/>
      <c r="H106" s="199">
        <f t="shared" si="22"/>
        <v>0</v>
      </c>
      <c r="I106" s="202"/>
      <c r="J106" s="199"/>
      <c r="K106" s="200">
        <f>SUM(H106:J106)</f>
        <v>0</v>
      </c>
      <c r="L106" s="198">
        <f>E106*F106</f>
        <v>0</v>
      </c>
      <c r="M106" s="199">
        <f>E106*H106</f>
        <v>0</v>
      </c>
      <c r="N106" s="199">
        <f>E106*I106</f>
        <v>0</v>
      </c>
      <c r="O106" s="199">
        <f>E106*J106</f>
        <v>0</v>
      </c>
      <c r="P106" s="200">
        <f>SUM(M106:O106)</f>
        <v>0</v>
      </c>
    </row>
    <row r="107" spans="1:16" ht="12.75">
      <c r="A107" s="202">
        <v>14</v>
      </c>
      <c r="B107" s="206" t="s">
        <v>244</v>
      </c>
      <c r="C107" s="212"/>
      <c r="D107" s="195" t="s">
        <v>11</v>
      </c>
      <c r="E107" s="205">
        <v>3</v>
      </c>
      <c r="F107" s="198"/>
      <c r="G107" s="199"/>
      <c r="H107" s="199">
        <f t="shared" si="22"/>
        <v>0</v>
      </c>
      <c r="I107" s="202"/>
      <c r="J107" s="199"/>
      <c r="K107" s="200">
        <f>SUM(H107:J107)</f>
        <v>0</v>
      </c>
      <c r="L107" s="198">
        <f>E107*F107</f>
        <v>0</v>
      </c>
      <c r="M107" s="199">
        <f>E107*H107</f>
        <v>0</v>
      </c>
      <c r="N107" s="199">
        <f>E107*I107</f>
        <v>0</v>
      </c>
      <c r="O107" s="199">
        <f>E107*J107</f>
        <v>0</v>
      </c>
      <c r="P107" s="200">
        <f>SUM(M107:O107)</f>
        <v>0</v>
      </c>
    </row>
    <row r="108" spans="1:16" ht="12.75">
      <c r="A108" s="202">
        <v>15</v>
      </c>
      <c r="B108" s="203" t="s">
        <v>217</v>
      </c>
      <c r="C108" s="212"/>
      <c r="D108" s="205" t="s">
        <v>207</v>
      </c>
      <c r="E108" s="210">
        <v>6</v>
      </c>
      <c r="F108" s="198"/>
      <c r="G108" s="199"/>
      <c r="H108" s="199">
        <f t="shared" si="22"/>
        <v>0</v>
      </c>
      <c r="I108" s="202"/>
      <c r="J108" s="199"/>
      <c r="K108" s="200">
        <f>SUM(H108:J108)</f>
        <v>0</v>
      </c>
      <c r="L108" s="198">
        <f>E108*F108</f>
        <v>0</v>
      </c>
      <c r="M108" s="199">
        <f>E108*H108</f>
        <v>0</v>
      </c>
      <c r="N108" s="199">
        <f>E108*I108</f>
        <v>0</v>
      </c>
      <c r="O108" s="199">
        <f>E108*J108</f>
        <v>0</v>
      </c>
      <c r="P108" s="200">
        <f>SUM(M108:O108)</f>
        <v>0</v>
      </c>
    </row>
    <row r="109" spans="1:16" ht="12.75" customHeight="1">
      <c r="A109" s="355" t="s">
        <v>310</v>
      </c>
      <c r="B109" s="356"/>
      <c r="C109" s="356"/>
      <c r="D109" s="356"/>
      <c r="E109" s="357"/>
      <c r="F109" s="192"/>
      <c r="G109" s="193"/>
      <c r="H109" s="193"/>
      <c r="I109" s="193"/>
      <c r="J109" s="193"/>
      <c r="K109" s="194">
        <f>SUM(H109:J109)</f>
        <v>0</v>
      </c>
      <c r="L109" s="192">
        <f>E109*F109</f>
        <v>0</v>
      </c>
      <c r="M109" s="193">
        <f>E109*H109</f>
        <v>0</v>
      </c>
      <c r="N109" s="193">
        <f>E109*I109</f>
        <v>0</v>
      </c>
      <c r="O109" s="193">
        <f>E109*J109</f>
        <v>0</v>
      </c>
      <c r="P109" s="194">
        <f>SUM(M109:O109)</f>
        <v>0</v>
      </c>
    </row>
    <row r="110" spans="1:16" ht="12.75" customHeight="1">
      <c r="A110" s="355" t="s">
        <v>194</v>
      </c>
      <c r="B110" s="356"/>
      <c r="C110" s="356"/>
      <c r="D110" s="356"/>
      <c r="E110" s="357"/>
      <c r="F110" s="192"/>
      <c r="G110" s="193"/>
      <c r="H110" s="193"/>
      <c r="I110" s="193"/>
      <c r="J110" s="193"/>
      <c r="K110" s="194">
        <f aca="true" t="shared" si="23" ref="K110:K136">SUM(H110:J110)</f>
        <v>0</v>
      </c>
      <c r="L110" s="192">
        <f aca="true" t="shared" si="24" ref="L110:L136">E110*F110</f>
        <v>0</v>
      </c>
      <c r="M110" s="193">
        <f aca="true" t="shared" si="25" ref="M110:M136">E110*H110</f>
        <v>0</v>
      </c>
      <c r="N110" s="193">
        <f aca="true" t="shared" si="26" ref="N110:N136">E110*I110</f>
        <v>0</v>
      </c>
      <c r="O110" s="193">
        <f aca="true" t="shared" si="27" ref="O110:O136">E110*J110</f>
        <v>0</v>
      </c>
      <c r="P110" s="194">
        <f aca="true" t="shared" si="28" ref="P110:P136">SUM(M110:O110)</f>
        <v>0</v>
      </c>
    </row>
    <row r="111" spans="1:16" ht="12.75">
      <c r="A111" s="195">
        <v>1</v>
      </c>
      <c r="B111" s="201" t="s">
        <v>195</v>
      </c>
      <c r="C111" s="195"/>
      <c r="D111" s="195" t="s">
        <v>196</v>
      </c>
      <c r="E111" s="197">
        <v>1</v>
      </c>
      <c r="F111" s="198"/>
      <c r="G111" s="199"/>
      <c r="H111" s="199">
        <f aca="true" t="shared" si="29" ref="H111:H118">G111*F111</f>
        <v>0</v>
      </c>
      <c r="I111" s="199"/>
      <c r="J111" s="199"/>
      <c r="K111" s="200">
        <f t="shared" si="23"/>
        <v>0</v>
      </c>
      <c r="L111" s="198">
        <f t="shared" si="24"/>
        <v>0</v>
      </c>
      <c r="M111" s="199">
        <f t="shared" si="25"/>
        <v>0</v>
      </c>
      <c r="N111" s="199">
        <f t="shared" si="26"/>
        <v>0</v>
      </c>
      <c r="O111" s="199">
        <f t="shared" si="27"/>
        <v>0</v>
      </c>
      <c r="P111" s="200">
        <f t="shared" si="28"/>
        <v>0</v>
      </c>
    </row>
    <row r="112" spans="1:16" ht="12.75">
      <c r="A112" s="195">
        <v>1</v>
      </c>
      <c r="B112" s="201" t="s">
        <v>197</v>
      </c>
      <c r="C112" s="195"/>
      <c r="D112" s="195" t="s">
        <v>198</v>
      </c>
      <c r="E112" s="197">
        <v>0.145</v>
      </c>
      <c r="F112" s="198"/>
      <c r="G112" s="199"/>
      <c r="H112" s="199">
        <f t="shared" si="29"/>
        <v>0</v>
      </c>
      <c r="I112" s="199"/>
      <c r="J112" s="199"/>
      <c r="K112" s="200">
        <f t="shared" si="23"/>
        <v>0</v>
      </c>
      <c r="L112" s="198">
        <f t="shared" si="24"/>
        <v>0</v>
      </c>
      <c r="M112" s="199">
        <f t="shared" si="25"/>
        <v>0</v>
      </c>
      <c r="N112" s="199">
        <f t="shared" si="26"/>
        <v>0</v>
      </c>
      <c r="O112" s="199">
        <f t="shared" si="27"/>
        <v>0</v>
      </c>
      <c r="P112" s="200">
        <f t="shared" si="28"/>
        <v>0</v>
      </c>
    </row>
    <row r="113" spans="1:16" ht="12.75">
      <c r="A113" s="195">
        <v>2</v>
      </c>
      <c r="B113" s="201" t="s">
        <v>199</v>
      </c>
      <c r="C113" s="195"/>
      <c r="D113" s="195" t="s">
        <v>198</v>
      </c>
      <c r="E113" s="197">
        <v>0.145</v>
      </c>
      <c r="F113" s="198"/>
      <c r="G113" s="199"/>
      <c r="H113" s="199">
        <f t="shared" si="29"/>
        <v>0</v>
      </c>
      <c r="I113" s="199"/>
      <c r="J113" s="199"/>
      <c r="K113" s="200">
        <f t="shared" si="23"/>
        <v>0</v>
      </c>
      <c r="L113" s="198">
        <f t="shared" si="24"/>
        <v>0</v>
      </c>
      <c r="M113" s="199">
        <f t="shared" si="25"/>
        <v>0</v>
      </c>
      <c r="N113" s="199">
        <f t="shared" si="26"/>
        <v>0</v>
      </c>
      <c r="O113" s="199">
        <f t="shared" si="27"/>
        <v>0</v>
      </c>
      <c r="P113" s="200">
        <f t="shared" si="28"/>
        <v>0</v>
      </c>
    </row>
    <row r="114" spans="1:16" ht="25.5">
      <c r="A114" s="195">
        <v>3</v>
      </c>
      <c r="B114" s="201" t="s">
        <v>208</v>
      </c>
      <c r="C114" s="195"/>
      <c r="D114" s="195" t="s">
        <v>207</v>
      </c>
      <c r="E114" s="197">
        <v>6</v>
      </c>
      <c r="F114" s="198"/>
      <c r="G114" s="199"/>
      <c r="H114" s="199">
        <f t="shared" si="29"/>
        <v>0</v>
      </c>
      <c r="I114" s="199"/>
      <c r="J114" s="199"/>
      <c r="K114" s="200">
        <f t="shared" si="23"/>
        <v>0</v>
      </c>
      <c r="L114" s="198">
        <f t="shared" si="24"/>
        <v>0</v>
      </c>
      <c r="M114" s="199">
        <f t="shared" si="25"/>
        <v>0</v>
      </c>
      <c r="N114" s="199">
        <f t="shared" si="26"/>
        <v>0</v>
      </c>
      <c r="O114" s="199">
        <f t="shared" si="27"/>
        <v>0</v>
      </c>
      <c r="P114" s="200">
        <f t="shared" si="28"/>
        <v>0</v>
      </c>
    </row>
    <row r="115" spans="1:16" ht="25.5">
      <c r="A115" s="195">
        <v>4</v>
      </c>
      <c r="B115" s="201" t="s">
        <v>200</v>
      </c>
      <c r="C115" s="195"/>
      <c r="D115" s="195" t="s">
        <v>11</v>
      </c>
      <c r="E115" s="197">
        <v>118</v>
      </c>
      <c r="F115" s="198"/>
      <c r="G115" s="199"/>
      <c r="H115" s="199">
        <f t="shared" si="29"/>
        <v>0</v>
      </c>
      <c r="I115" s="199"/>
      <c r="J115" s="199"/>
      <c r="K115" s="200">
        <f t="shared" si="23"/>
        <v>0</v>
      </c>
      <c r="L115" s="198">
        <f t="shared" si="24"/>
        <v>0</v>
      </c>
      <c r="M115" s="199">
        <f t="shared" si="25"/>
        <v>0</v>
      </c>
      <c r="N115" s="199">
        <f t="shared" si="26"/>
        <v>0</v>
      </c>
      <c r="O115" s="199">
        <f t="shared" si="27"/>
        <v>0</v>
      </c>
      <c r="P115" s="200">
        <f t="shared" si="28"/>
        <v>0</v>
      </c>
    </row>
    <row r="116" spans="1:16" ht="25.5">
      <c r="A116" s="195">
        <v>5</v>
      </c>
      <c r="B116" s="201" t="s">
        <v>253</v>
      </c>
      <c r="C116" s="195"/>
      <c r="D116" s="195" t="s">
        <v>11</v>
      </c>
      <c r="E116" s="197">
        <v>12</v>
      </c>
      <c r="F116" s="198"/>
      <c r="G116" s="199"/>
      <c r="H116" s="199">
        <f t="shared" si="29"/>
        <v>0</v>
      </c>
      <c r="I116" s="202"/>
      <c r="J116" s="199"/>
      <c r="K116" s="200">
        <f t="shared" si="23"/>
        <v>0</v>
      </c>
      <c r="L116" s="198">
        <f t="shared" si="24"/>
        <v>0</v>
      </c>
      <c r="M116" s="199">
        <f t="shared" si="25"/>
        <v>0</v>
      </c>
      <c r="N116" s="199">
        <f t="shared" si="26"/>
        <v>0</v>
      </c>
      <c r="O116" s="199">
        <f t="shared" si="27"/>
        <v>0</v>
      </c>
      <c r="P116" s="200">
        <f t="shared" si="28"/>
        <v>0</v>
      </c>
    </row>
    <row r="117" spans="1:16" ht="12.75">
      <c r="A117" s="195">
        <v>6</v>
      </c>
      <c r="B117" s="213" t="s">
        <v>254</v>
      </c>
      <c r="C117" s="197"/>
      <c r="D117" s="197" t="s">
        <v>207</v>
      </c>
      <c r="E117" s="197">
        <v>4</v>
      </c>
      <c r="F117" s="198"/>
      <c r="G117" s="199"/>
      <c r="H117" s="199">
        <f t="shared" si="29"/>
        <v>0</v>
      </c>
      <c r="I117" s="202"/>
      <c r="J117" s="199"/>
      <c r="K117" s="200">
        <f t="shared" si="23"/>
        <v>0</v>
      </c>
      <c r="L117" s="198">
        <f t="shared" si="24"/>
        <v>0</v>
      </c>
      <c r="M117" s="199">
        <f t="shared" si="25"/>
        <v>0</v>
      </c>
      <c r="N117" s="199">
        <f t="shared" si="26"/>
        <v>0</v>
      </c>
      <c r="O117" s="199">
        <f t="shared" si="27"/>
        <v>0</v>
      </c>
      <c r="P117" s="200">
        <f t="shared" si="28"/>
        <v>0</v>
      </c>
    </row>
    <row r="118" spans="1:16" ht="25.5">
      <c r="A118" s="195">
        <v>7</v>
      </c>
      <c r="B118" s="201" t="s">
        <v>263</v>
      </c>
      <c r="C118" s="195"/>
      <c r="D118" s="195" t="s">
        <v>11</v>
      </c>
      <c r="E118" s="197">
        <v>9</v>
      </c>
      <c r="F118" s="198"/>
      <c r="G118" s="199"/>
      <c r="H118" s="199">
        <f t="shared" si="29"/>
        <v>0</v>
      </c>
      <c r="I118" s="199"/>
      <c r="J118" s="199"/>
      <c r="K118" s="200">
        <f t="shared" si="23"/>
        <v>0</v>
      </c>
      <c r="L118" s="198">
        <f t="shared" si="24"/>
        <v>0</v>
      </c>
      <c r="M118" s="199">
        <f t="shared" si="25"/>
        <v>0</v>
      </c>
      <c r="N118" s="199">
        <f t="shared" si="26"/>
        <v>0</v>
      </c>
      <c r="O118" s="199">
        <f t="shared" si="27"/>
        <v>0</v>
      </c>
      <c r="P118" s="200">
        <f t="shared" si="28"/>
        <v>0</v>
      </c>
    </row>
    <row r="119" spans="1:16" ht="12.75" customHeight="1">
      <c r="A119" s="355" t="s">
        <v>310</v>
      </c>
      <c r="B119" s="356"/>
      <c r="C119" s="356"/>
      <c r="D119" s="356"/>
      <c r="E119" s="357"/>
      <c r="F119" s="192"/>
      <c r="G119" s="193"/>
      <c r="H119" s="193"/>
      <c r="I119" s="193"/>
      <c r="J119" s="193"/>
      <c r="K119" s="194">
        <f t="shared" si="23"/>
        <v>0</v>
      </c>
      <c r="L119" s="192">
        <f t="shared" si="24"/>
        <v>0</v>
      </c>
      <c r="M119" s="193">
        <f t="shared" si="25"/>
        <v>0</v>
      </c>
      <c r="N119" s="193">
        <f t="shared" si="26"/>
        <v>0</v>
      </c>
      <c r="O119" s="193">
        <f t="shared" si="27"/>
        <v>0</v>
      </c>
      <c r="P119" s="194">
        <f t="shared" si="28"/>
        <v>0</v>
      </c>
    </row>
    <row r="120" spans="1:16" ht="12.75" customHeight="1">
      <c r="A120" s="355" t="s">
        <v>194</v>
      </c>
      <c r="B120" s="356"/>
      <c r="C120" s="356"/>
      <c r="D120" s="356"/>
      <c r="E120" s="357"/>
      <c r="F120" s="192"/>
      <c r="G120" s="193"/>
      <c r="H120" s="193"/>
      <c r="I120" s="193"/>
      <c r="J120" s="193"/>
      <c r="K120" s="194">
        <f t="shared" si="23"/>
        <v>0</v>
      </c>
      <c r="L120" s="192">
        <f t="shared" si="24"/>
        <v>0</v>
      </c>
      <c r="M120" s="193">
        <f t="shared" si="25"/>
        <v>0</v>
      </c>
      <c r="N120" s="193">
        <f t="shared" si="26"/>
        <v>0</v>
      </c>
      <c r="O120" s="193">
        <f t="shared" si="27"/>
        <v>0</v>
      </c>
      <c r="P120" s="194">
        <f t="shared" si="28"/>
        <v>0</v>
      </c>
    </row>
    <row r="121" spans="1:16" ht="15">
      <c r="A121" s="202">
        <v>1</v>
      </c>
      <c r="B121" s="231" t="s">
        <v>255</v>
      </c>
      <c r="C121" s="205" t="s">
        <v>256</v>
      </c>
      <c r="D121" s="205" t="s">
        <v>207</v>
      </c>
      <c r="E121" s="205">
        <v>4</v>
      </c>
      <c r="F121" s="198"/>
      <c r="G121" s="199"/>
      <c r="H121" s="199">
        <f aca="true" t="shared" si="30" ref="H121:H138">G121*F121</f>
        <v>0</v>
      </c>
      <c r="I121" s="202"/>
      <c r="J121" s="199"/>
      <c r="K121" s="200">
        <f t="shared" si="23"/>
        <v>0</v>
      </c>
      <c r="L121" s="198">
        <f t="shared" si="24"/>
        <v>0</v>
      </c>
      <c r="M121" s="199">
        <f t="shared" si="25"/>
        <v>0</v>
      </c>
      <c r="N121" s="199">
        <f t="shared" si="26"/>
        <v>0</v>
      </c>
      <c r="O121" s="199">
        <f t="shared" si="27"/>
        <v>0</v>
      </c>
      <c r="P121" s="200">
        <f t="shared" si="28"/>
        <v>0</v>
      </c>
    </row>
    <row r="122" spans="1:16" ht="30">
      <c r="A122" s="202">
        <v>2</v>
      </c>
      <c r="B122" s="232" t="s">
        <v>264</v>
      </c>
      <c r="C122" s="205" t="s">
        <v>256</v>
      </c>
      <c r="D122" s="205" t="s">
        <v>207</v>
      </c>
      <c r="E122" s="205">
        <v>4</v>
      </c>
      <c r="F122" s="198"/>
      <c r="G122" s="199"/>
      <c r="H122" s="199">
        <f t="shared" si="30"/>
        <v>0</v>
      </c>
      <c r="I122" s="202"/>
      <c r="J122" s="199"/>
      <c r="K122" s="200">
        <f t="shared" si="23"/>
        <v>0</v>
      </c>
      <c r="L122" s="198">
        <f t="shared" si="24"/>
        <v>0</v>
      </c>
      <c r="M122" s="199">
        <f t="shared" si="25"/>
        <v>0</v>
      </c>
      <c r="N122" s="199">
        <f t="shared" si="26"/>
        <v>0</v>
      </c>
      <c r="O122" s="199">
        <f t="shared" si="27"/>
        <v>0</v>
      </c>
      <c r="P122" s="200">
        <f t="shared" si="28"/>
        <v>0</v>
      </c>
    </row>
    <row r="123" spans="1:16" ht="15">
      <c r="A123" s="202">
        <v>3</v>
      </c>
      <c r="B123" s="231" t="s">
        <v>258</v>
      </c>
      <c r="C123" s="205"/>
      <c r="D123" s="205" t="s">
        <v>207</v>
      </c>
      <c r="E123" s="205">
        <v>4</v>
      </c>
      <c r="F123" s="198"/>
      <c r="G123" s="199"/>
      <c r="H123" s="199">
        <f t="shared" si="30"/>
        <v>0</v>
      </c>
      <c r="I123" s="202"/>
      <c r="J123" s="199"/>
      <c r="K123" s="200">
        <f t="shared" si="23"/>
        <v>0</v>
      </c>
      <c r="L123" s="198">
        <f t="shared" si="24"/>
        <v>0</v>
      </c>
      <c r="M123" s="199">
        <f t="shared" si="25"/>
        <v>0</v>
      </c>
      <c r="N123" s="199">
        <f t="shared" si="26"/>
        <v>0</v>
      </c>
      <c r="O123" s="199">
        <f t="shared" si="27"/>
        <v>0</v>
      </c>
      <c r="P123" s="200">
        <f t="shared" si="28"/>
        <v>0</v>
      </c>
    </row>
    <row r="124" spans="1:16" ht="15">
      <c r="A124" s="202">
        <v>4</v>
      </c>
      <c r="B124" s="231" t="s">
        <v>335</v>
      </c>
      <c r="C124" s="205"/>
      <c r="D124" s="195" t="s">
        <v>11</v>
      </c>
      <c r="E124" s="205">
        <v>24</v>
      </c>
      <c r="F124" s="198"/>
      <c r="G124" s="199"/>
      <c r="H124" s="199">
        <f t="shared" si="30"/>
        <v>0</v>
      </c>
      <c r="I124" s="248"/>
      <c r="J124" s="199"/>
      <c r="K124" s="200">
        <f t="shared" si="23"/>
        <v>0</v>
      </c>
      <c r="L124" s="198">
        <f t="shared" si="24"/>
        <v>0</v>
      </c>
      <c r="M124" s="199">
        <f t="shared" si="25"/>
        <v>0</v>
      </c>
      <c r="N124" s="199">
        <f t="shared" si="26"/>
        <v>0</v>
      </c>
      <c r="O124" s="199">
        <f t="shared" si="27"/>
        <v>0</v>
      </c>
      <c r="P124" s="200">
        <f t="shared" si="28"/>
        <v>0</v>
      </c>
    </row>
    <row r="125" spans="1:16" ht="12.75">
      <c r="A125" s="202">
        <v>5</v>
      </c>
      <c r="B125" s="244" t="s">
        <v>336</v>
      </c>
      <c r="C125" s="205"/>
      <c r="D125" s="205" t="s">
        <v>11</v>
      </c>
      <c r="E125" s="205">
        <v>170</v>
      </c>
      <c r="F125" s="198"/>
      <c r="G125" s="199"/>
      <c r="H125" s="199">
        <f t="shared" si="30"/>
        <v>0</v>
      </c>
      <c r="I125" s="202"/>
      <c r="J125" s="199"/>
      <c r="K125" s="200">
        <f t="shared" si="23"/>
        <v>0</v>
      </c>
      <c r="L125" s="198">
        <f t="shared" si="24"/>
        <v>0</v>
      </c>
      <c r="M125" s="199">
        <f t="shared" si="25"/>
        <v>0</v>
      </c>
      <c r="N125" s="199">
        <f t="shared" si="26"/>
        <v>0</v>
      </c>
      <c r="O125" s="199">
        <f t="shared" si="27"/>
        <v>0</v>
      </c>
      <c r="P125" s="200">
        <f t="shared" si="28"/>
        <v>0</v>
      </c>
    </row>
    <row r="126" spans="1:16" ht="12.75">
      <c r="A126" s="202">
        <v>6</v>
      </c>
      <c r="B126" s="233" t="s">
        <v>216</v>
      </c>
      <c r="C126" s="205"/>
      <c r="D126" s="205" t="s">
        <v>11</v>
      </c>
      <c r="E126" s="210">
        <v>154</v>
      </c>
      <c r="F126" s="198"/>
      <c r="G126" s="199"/>
      <c r="H126" s="199">
        <f t="shared" si="30"/>
        <v>0</v>
      </c>
      <c r="I126" s="202"/>
      <c r="J126" s="199"/>
      <c r="K126" s="200">
        <f t="shared" si="23"/>
        <v>0</v>
      </c>
      <c r="L126" s="198">
        <f t="shared" si="24"/>
        <v>0</v>
      </c>
      <c r="M126" s="199">
        <f t="shared" si="25"/>
        <v>0</v>
      </c>
      <c r="N126" s="199">
        <f t="shared" si="26"/>
        <v>0</v>
      </c>
      <c r="O126" s="199">
        <f t="shared" si="27"/>
        <v>0</v>
      </c>
      <c r="P126" s="200">
        <f t="shared" si="28"/>
        <v>0</v>
      </c>
    </row>
    <row r="127" spans="1:16" ht="12.75">
      <c r="A127" s="202">
        <v>7</v>
      </c>
      <c r="B127" s="233" t="s">
        <v>204</v>
      </c>
      <c r="C127" s="205"/>
      <c r="D127" s="205" t="s">
        <v>11</v>
      </c>
      <c r="E127" s="210">
        <v>14</v>
      </c>
      <c r="F127" s="198"/>
      <c r="G127" s="199"/>
      <c r="H127" s="199">
        <f t="shared" si="30"/>
        <v>0</v>
      </c>
      <c r="I127" s="202"/>
      <c r="J127" s="199"/>
      <c r="K127" s="200">
        <f t="shared" si="23"/>
        <v>0</v>
      </c>
      <c r="L127" s="198">
        <f t="shared" si="24"/>
        <v>0</v>
      </c>
      <c r="M127" s="199">
        <f t="shared" si="25"/>
        <v>0</v>
      </c>
      <c r="N127" s="199">
        <f t="shared" si="26"/>
        <v>0</v>
      </c>
      <c r="O127" s="199">
        <f t="shared" si="27"/>
        <v>0</v>
      </c>
      <c r="P127" s="200">
        <f t="shared" si="28"/>
        <v>0</v>
      </c>
    </row>
    <row r="128" spans="1:16" ht="25.5">
      <c r="A128" s="202">
        <v>8</v>
      </c>
      <c r="B128" s="230" t="s">
        <v>220</v>
      </c>
      <c r="C128" s="214" t="s">
        <v>265</v>
      </c>
      <c r="D128" s="205" t="s">
        <v>11</v>
      </c>
      <c r="E128" s="205">
        <v>9</v>
      </c>
      <c r="F128" s="198"/>
      <c r="G128" s="199"/>
      <c r="H128" s="199">
        <v>0</v>
      </c>
      <c r="I128" s="202"/>
      <c r="J128" s="199">
        <v>0</v>
      </c>
      <c r="K128" s="200">
        <f t="shared" si="23"/>
        <v>0</v>
      </c>
      <c r="L128" s="198">
        <f t="shared" si="24"/>
        <v>0</v>
      </c>
      <c r="M128" s="199">
        <f t="shared" si="25"/>
        <v>0</v>
      </c>
      <c r="N128" s="199">
        <f t="shared" si="26"/>
        <v>0</v>
      </c>
      <c r="O128" s="199">
        <f t="shared" si="27"/>
        <v>0</v>
      </c>
      <c r="P128" s="200">
        <f t="shared" si="28"/>
        <v>0</v>
      </c>
    </row>
    <row r="129" spans="1:16" ht="15">
      <c r="A129" s="202">
        <v>9</v>
      </c>
      <c r="B129" s="231" t="s">
        <v>259</v>
      </c>
      <c r="C129" s="205"/>
      <c r="D129" s="205" t="s">
        <v>207</v>
      </c>
      <c r="E129" s="205">
        <v>4</v>
      </c>
      <c r="F129" s="198"/>
      <c r="G129" s="199"/>
      <c r="H129" s="199">
        <f t="shared" si="30"/>
        <v>0</v>
      </c>
      <c r="I129" s="202"/>
      <c r="J129" s="199"/>
      <c r="K129" s="200">
        <f t="shared" si="23"/>
        <v>0</v>
      </c>
      <c r="L129" s="198">
        <f t="shared" si="24"/>
        <v>0</v>
      </c>
      <c r="M129" s="199">
        <f t="shared" si="25"/>
        <v>0</v>
      </c>
      <c r="N129" s="199">
        <f t="shared" si="26"/>
        <v>0</v>
      </c>
      <c r="O129" s="199">
        <f t="shared" si="27"/>
        <v>0</v>
      </c>
      <c r="P129" s="200">
        <f t="shared" si="28"/>
        <v>0</v>
      </c>
    </row>
    <row r="130" spans="1:16" ht="15">
      <c r="A130" s="202">
        <v>10</v>
      </c>
      <c r="B130" s="231" t="s">
        <v>260</v>
      </c>
      <c r="C130" s="205"/>
      <c r="D130" s="205" t="s">
        <v>207</v>
      </c>
      <c r="E130" s="205">
        <v>4</v>
      </c>
      <c r="F130" s="198"/>
      <c r="G130" s="199"/>
      <c r="H130" s="199">
        <f t="shared" si="30"/>
        <v>0</v>
      </c>
      <c r="I130" s="202"/>
      <c r="J130" s="199"/>
      <c r="K130" s="200">
        <f t="shared" si="23"/>
        <v>0</v>
      </c>
      <c r="L130" s="198">
        <f t="shared" si="24"/>
        <v>0</v>
      </c>
      <c r="M130" s="199">
        <f t="shared" si="25"/>
        <v>0</v>
      </c>
      <c r="N130" s="199">
        <f t="shared" si="26"/>
        <v>0</v>
      </c>
      <c r="O130" s="199">
        <f t="shared" si="27"/>
        <v>0</v>
      </c>
      <c r="P130" s="200">
        <f t="shared" si="28"/>
        <v>0</v>
      </c>
    </row>
    <row r="131" spans="1:16" ht="15">
      <c r="A131" s="202">
        <v>11</v>
      </c>
      <c r="B131" s="231" t="s">
        <v>261</v>
      </c>
      <c r="C131" s="205"/>
      <c r="D131" s="205" t="s">
        <v>207</v>
      </c>
      <c r="E131" s="205">
        <v>4</v>
      </c>
      <c r="F131" s="198"/>
      <c r="G131" s="199"/>
      <c r="H131" s="199">
        <f t="shared" si="30"/>
        <v>0</v>
      </c>
      <c r="I131" s="202"/>
      <c r="J131" s="199"/>
      <c r="K131" s="200">
        <f t="shared" si="23"/>
        <v>0</v>
      </c>
      <c r="L131" s="198">
        <f t="shared" si="24"/>
        <v>0</v>
      </c>
      <c r="M131" s="199">
        <f t="shared" si="25"/>
        <v>0</v>
      </c>
      <c r="N131" s="199">
        <f t="shared" si="26"/>
        <v>0</v>
      </c>
      <c r="O131" s="199">
        <f t="shared" si="27"/>
        <v>0</v>
      </c>
      <c r="P131" s="200">
        <f t="shared" si="28"/>
        <v>0</v>
      </c>
    </row>
    <row r="132" spans="1:16" ht="15">
      <c r="A132" s="202">
        <v>12</v>
      </c>
      <c r="B132" s="231" t="s">
        <v>262</v>
      </c>
      <c r="C132" s="205"/>
      <c r="D132" s="205" t="s">
        <v>207</v>
      </c>
      <c r="E132" s="205">
        <v>4</v>
      </c>
      <c r="F132" s="198"/>
      <c r="G132" s="199"/>
      <c r="H132" s="199">
        <f t="shared" si="30"/>
        <v>0</v>
      </c>
      <c r="I132" s="202"/>
      <c r="J132" s="199"/>
      <c r="K132" s="200">
        <f t="shared" si="23"/>
        <v>0</v>
      </c>
      <c r="L132" s="198">
        <f t="shared" si="24"/>
        <v>0</v>
      </c>
      <c r="M132" s="199">
        <f t="shared" si="25"/>
        <v>0</v>
      </c>
      <c r="N132" s="199">
        <f t="shared" si="26"/>
        <v>0</v>
      </c>
      <c r="O132" s="199">
        <f t="shared" si="27"/>
        <v>0</v>
      </c>
      <c r="P132" s="200">
        <f t="shared" si="28"/>
        <v>0</v>
      </c>
    </row>
    <row r="133" spans="1:16" ht="12.75">
      <c r="A133" s="202">
        <v>13</v>
      </c>
      <c r="B133" s="206" t="s">
        <v>221</v>
      </c>
      <c r="C133" s="201"/>
      <c r="D133" s="195" t="s">
        <v>207</v>
      </c>
      <c r="E133" s="205">
        <v>2</v>
      </c>
      <c r="F133" s="198"/>
      <c r="G133" s="199"/>
      <c r="H133" s="199">
        <f t="shared" si="30"/>
        <v>0</v>
      </c>
      <c r="I133" s="202"/>
      <c r="J133" s="199"/>
      <c r="K133" s="200">
        <f t="shared" si="23"/>
        <v>0</v>
      </c>
      <c r="L133" s="198">
        <f t="shared" si="24"/>
        <v>0</v>
      </c>
      <c r="M133" s="199">
        <f t="shared" si="25"/>
        <v>0</v>
      </c>
      <c r="N133" s="199">
        <f t="shared" si="26"/>
        <v>0</v>
      </c>
      <c r="O133" s="199">
        <f t="shared" si="27"/>
        <v>0</v>
      </c>
      <c r="P133" s="200">
        <f t="shared" si="28"/>
        <v>0</v>
      </c>
    </row>
    <row r="134" spans="1:16" ht="25.5">
      <c r="A134" s="202">
        <v>14</v>
      </c>
      <c r="B134" s="206" t="s">
        <v>222</v>
      </c>
      <c r="C134" s="201"/>
      <c r="D134" s="195" t="s">
        <v>207</v>
      </c>
      <c r="E134" s="205">
        <v>1</v>
      </c>
      <c r="F134" s="198"/>
      <c r="G134" s="199"/>
      <c r="H134" s="199">
        <f t="shared" si="30"/>
        <v>0</v>
      </c>
      <c r="I134" s="202"/>
      <c r="J134" s="199"/>
      <c r="K134" s="200">
        <f t="shared" si="23"/>
        <v>0</v>
      </c>
      <c r="L134" s="198">
        <f t="shared" si="24"/>
        <v>0</v>
      </c>
      <c r="M134" s="199">
        <f t="shared" si="25"/>
        <v>0</v>
      </c>
      <c r="N134" s="199">
        <f t="shared" si="26"/>
        <v>0</v>
      </c>
      <c r="O134" s="199">
        <f t="shared" si="27"/>
        <v>0</v>
      </c>
      <c r="P134" s="200">
        <f t="shared" si="28"/>
        <v>0</v>
      </c>
    </row>
    <row r="135" spans="1:16" ht="12.75">
      <c r="A135" s="202">
        <v>15</v>
      </c>
      <c r="B135" s="206" t="s">
        <v>244</v>
      </c>
      <c r="C135" s="203"/>
      <c r="D135" s="195" t="s">
        <v>11</v>
      </c>
      <c r="E135" s="205">
        <v>3</v>
      </c>
      <c r="F135" s="198"/>
      <c r="G135" s="199"/>
      <c r="H135" s="199">
        <f t="shared" si="30"/>
        <v>0</v>
      </c>
      <c r="I135" s="202"/>
      <c r="J135" s="199"/>
      <c r="K135" s="200">
        <f t="shared" si="23"/>
        <v>0</v>
      </c>
      <c r="L135" s="198">
        <f t="shared" si="24"/>
        <v>0</v>
      </c>
      <c r="M135" s="199">
        <f t="shared" si="25"/>
        <v>0</v>
      </c>
      <c r="N135" s="199">
        <f t="shared" si="26"/>
        <v>0</v>
      </c>
      <c r="O135" s="199">
        <f t="shared" si="27"/>
        <v>0</v>
      </c>
      <c r="P135" s="200">
        <f t="shared" si="28"/>
        <v>0</v>
      </c>
    </row>
    <row r="136" spans="1:16" ht="12.75">
      <c r="A136" s="202">
        <v>16</v>
      </c>
      <c r="B136" s="233" t="s">
        <v>217</v>
      </c>
      <c r="C136" s="215"/>
      <c r="D136" s="205" t="s">
        <v>207</v>
      </c>
      <c r="E136" s="210">
        <v>8</v>
      </c>
      <c r="F136" s="198"/>
      <c r="G136" s="199"/>
      <c r="H136" s="199">
        <f t="shared" si="30"/>
        <v>0</v>
      </c>
      <c r="I136" s="202"/>
      <c r="J136" s="199"/>
      <c r="K136" s="200">
        <f t="shared" si="23"/>
        <v>0</v>
      </c>
      <c r="L136" s="198">
        <f t="shared" si="24"/>
        <v>0</v>
      </c>
      <c r="M136" s="199">
        <f t="shared" si="25"/>
        <v>0</v>
      </c>
      <c r="N136" s="199">
        <f t="shared" si="26"/>
        <v>0</v>
      </c>
      <c r="O136" s="199">
        <f t="shared" si="27"/>
        <v>0</v>
      </c>
      <c r="P136" s="200">
        <f t="shared" si="28"/>
        <v>0</v>
      </c>
    </row>
    <row r="137" spans="1:16" ht="12.75">
      <c r="A137" s="202">
        <v>17</v>
      </c>
      <c r="B137" s="206" t="s">
        <v>311</v>
      </c>
      <c r="C137" s="230"/>
      <c r="D137" s="205" t="s">
        <v>312</v>
      </c>
      <c r="E137" s="210">
        <v>365</v>
      </c>
      <c r="F137" s="198"/>
      <c r="G137" s="199"/>
      <c r="H137" s="199">
        <f t="shared" si="30"/>
        <v>0</v>
      </c>
      <c r="I137" s="202"/>
      <c r="J137" s="199"/>
      <c r="K137" s="200">
        <f>SUM(H137:J137)</f>
        <v>0</v>
      </c>
      <c r="L137" s="198">
        <f>E137*F137</f>
        <v>0</v>
      </c>
      <c r="M137" s="199">
        <f>E137*H137</f>
        <v>0</v>
      </c>
      <c r="N137" s="199">
        <f>E137*I137</f>
        <v>0</v>
      </c>
      <c r="O137" s="199">
        <f>E137*J137</f>
        <v>0</v>
      </c>
      <c r="P137" s="200">
        <f>SUM(M137:O137)</f>
        <v>0</v>
      </c>
    </row>
    <row r="138" spans="1:16" ht="12.75">
      <c r="A138" s="202">
        <v>18</v>
      </c>
      <c r="B138" s="206" t="s">
        <v>313</v>
      </c>
      <c r="C138" s="230"/>
      <c r="D138" s="205" t="s">
        <v>312</v>
      </c>
      <c r="E138" s="210">
        <v>13</v>
      </c>
      <c r="F138" s="198"/>
      <c r="G138" s="199"/>
      <c r="H138" s="199">
        <f t="shared" si="30"/>
        <v>0</v>
      </c>
      <c r="I138" s="202"/>
      <c r="J138" s="199"/>
      <c r="K138" s="200">
        <f>SUM(H138:J138)</f>
        <v>0</v>
      </c>
      <c r="L138" s="198">
        <f>E138*F138</f>
        <v>0</v>
      </c>
      <c r="M138" s="199">
        <f>E138*H138</f>
        <v>0</v>
      </c>
      <c r="N138" s="199">
        <f>E138*I138</f>
        <v>0</v>
      </c>
      <c r="O138" s="199">
        <f>E138*J138</f>
        <v>0</v>
      </c>
      <c r="P138" s="200">
        <f>SUM(M138:O138)</f>
        <v>0</v>
      </c>
    </row>
    <row r="139" spans="1:16" ht="13.5" thickBot="1">
      <c r="A139" s="370" t="s">
        <v>389</v>
      </c>
      <c r="B139" s="371"/>
      <c r="C139" s="371"/>
      <c r="D139" s="371"/>
      <c r="E139" s="371"/>
      <c r="F139" s="371"/>
      <c r="G139" s="371"/>
      <c r="H139" s="371"/>
      <c r="I139" s="371"/>
      <c r="J139" s="371"/>
      <c r="K139" s="372"/>
      <c r="L139" s="271">
        <f>SUM(L15:L138)</f>
        <v>0</v>
      </c>
      <c r="M139" s="235">
        <f>SUM(M15:M138)</f>
        <v>0</v>
      </c>
      <c r="N139" s="235">
        <f>SUM(N15:N138)</f>
        <v>0</v>
      </c>
      <c r="O139" s="235">
        <f>SUM(O15:O138)</f>
        <v>0</v>
      </c>
      <c r="P139" s="235">
        <f>SUM(P15:P138)</f>
        <v>0</v>
      </c>
    </row>
    <row r="142" spans="1:16" ht="15.75">
      <c r="A142" s="360" t="s">
        <v>13</v>
      </c>
      <c r="B142" s="360"/>
      <c r="C142" s="360"/>
      <c r="D142" s="217" t="s">
        <v>4</v>
      </c>
      <c r="E142" s="146"/>
      <c r="F142" s="148"/>
      <c r="G142" s="226"/>
      <c r="H142" s="228"/>
      <c r="I142" s="150"/>
      <c r="J142" s="136"/>
      <c r="K142" s="150"/>
      <c r="L142" s="150" t="s">
        <v>29</v>
      </c>
      <c r="M142" s="148"/>
      <c r="N142" s="361"/>
      <c r="O142" s="361"/>
      <c r="P142" s="148"/>
    </row>
    <row r="143" spans="1:16" ht="15.75">
      <c r="A143" s="42" t="s">
        <v>4</v>
      </c>
      <c r="B143" s="42"/>
      <c r="C143" s="28"/>
      <c r="D143" s="318" t="s">
        <v>10</v>
      </c>
      <c r="E143" s="318"/>
      <c r="F143" s="318"/>
      <c r="G143" s="318"/>
      <c r="H143" s="318"/>
      <c r="I143" s="319"/>
      <c r="J143" s="149"/>
      <c r="K143" s="149"/>
      <c r="L143" s="149"/>
      <c r="M143" s="320" t="s">
        <v>10</v>
      </c>
      <c r="N143" s="320"/>
      <c r="O143" s="320"/>
      <c r="P143" s="320"/>
    </row>
    <row r="144" spans="1:16" ht="15.75">
      <c r="A144" s="28"/>
      <c r="B144" s="28"/>
      <c r="C144" s="135"/>
      <c r="D144" s="53"/>
      <c r="E144" s="150"/>
      <c r="F144" s="151"/>
      <c r="G144" s="151"/>
      <c r="H144" s="151"/>
      <c r="I144" s="151"/>
      <c r="J144" s="136"/>
      <c r="K144" s="316" t="s">
        <v>44</v>
      </c>
      <c r="L144" s="316"/>
      <c r="M144" s="142"/>
      <c r="N144" s="136"/>
      <c r="O144" s="136"/>
      <c r="P144" s="143"/>
    </row>
  </sheetData>
  <sheetProtection/>
  <mergeCells count="31">
    <mergeCell ref="B13:B14"/>
    <mergeCell ref="A139:K139"/>
    <mergeCell ref="A93:E93"/>
    <mergeCell ref="A56:E56"/>
    <mergeCell ref="A43:E43"/>
    <mergeCell ref="L13:P13"/>
    <mergeCell ref="A15:E15"/>
    <mergeCell ref="A16:E16"/>
    <mergeCell ref="A27:E27"/>
    <mergeCell ref="A13:A14"/>
    <mergeCell ref="F13:K13"/>
    <mergeCell ref="M143:P143"/>
    <mergeCell ref="A110:E110"/>
    <mergeCell ref="A109:E109"/>
    <mergeCell ref="A119:E119"/>
    <mergeCell ref="A2:P2"/>
    <mergeCell ref="A3:P3"/>
    <mergeCell ref="A4:P4"/>
    <mergeCell ref="D13:D14"/>
    <mergeCell ref="E13:E14"/>
    <mergeCell ref="N142:O142"/>
    <mergeCell ref="A86:E86"/>
    <mergeCell ref="A28:E28"/>
    <mergeCell ref="A55:E55"/>
    <mergeCell ref="A44:E44"/>
    <mergeCell ref="A85:E85"/>
    <mergeCell ref="K144:L144"/>
    <mergeCell ref="A120:E120"/>
    <mergeCell ref="D143:I143"/>
    <mergeCell ref="A92:E92"/>
    <mergeCell ref="A142:C142"/>
  </mergeCells>
  <printOptions/>
  <pageMargins left="0.7" right="0.7" top="0.75" bottom="0.75" header="0.3" footer="0.3"/>
  <pageSetup fitToHeight="0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8.140625" style="1" customWidth="1"/>
    <col min="2" max="3" width="12.7109375" style="1" customWidth="1"/>
    <col min="4" max="4" width="75.7109375" style="1" customWidth="1"/>
    <col min="5" max="9" width="12.7109375" style="106" customWidth="1"/>
    <col min="10" max="10" width="10.8515625" style="1" customWidth="1"/>
    <col min="11" max="11" width="14.140625" style="1" customWidth="1"/>
    <col min="12" max="16384" width="9.140625" style="1" customWidth="1"/>
  </cols>
  <sheetData>
    <row r="2" spans="1:14" ht="16.5" customHeight="1">
      <c r="A2" s="295" t="s">
        <v>42</v>
      </c>
      <c r="B2" s="295"/>
      <c r="C2" s="295"/>
      <c r="D2" s="295"/>
      <c r="E2" s="295"/>
      <c r="F2" s="295"/>
      <c r="G2" s="295"/>
      <c r="H2" s="295"/>
      <c r="I2" s="295"/>
      <c r="J2" s="2"/>
      <c r="K2" s="2"/>
      <c r="L2" s="2"/>
      <c r="M2" s="2"/>
      <c r="N2" s="2"/>
    </row>
    <row r="3" spans="1:14" ht="16.5" customHeight="1">
      <c r="A3" s="296" t="str">
        <f>C6</f>
        <v>Nīcas sporta laukuma būvniecība</v>
      </c>
      <c r="B3" s="296"/>
      <c r="C3" s="296"/>
      <c r="D3" s="296"/>
      <c r="E3" s="296"/>
      <c r="F3" s="296"/>
      <c r="G3" s="296"/>
      <c r="H3" s="296"/>
      <c r="I3" s="296"/>
      <c r="J3" s="6"/>
      <c r="K3" s="6"/>
      <c r="L3" s="6"/>
      <c r="M3" s="6"/>
      <c r="N3" s="6"/>
    </row>
    <row r="4" spans="1:14" ht="16.5" customHeight="1">
      <c r="A4" s="297" t="s">
        <v>43</v>
      </c>
      <c r="B4" s="297"/>
      <c r="C4" s="297"/>
      <c r="D4" s="297"/>
      <c r="E4" s="297"/>
      <c r="F4" s="297"/>
      <c r="G4" s="297"/>
      <c r="H4" s="297"/>
      <c r="I4" s="297"/>
      <c r="J4" s="105"/>
      <c r="K4" s="105"/>
      <c r="L4" s="105"/>
      <c r="M4" s="105"/>
      <c r="N4" s="105"/>
    </row>
    <row r="5" ht="16.5" customHeight="1"/>
    <row r="6" spans="1:3" ht="16.5" customHeight="1">
      <c r="A6" s="3" t="s">
        <v>31</v>
      </c>
      <c r="C6" s="107" t="s">
        <v>79</v>
      </c>
    </row>
    <row r="7" spans="1:3" ht="16.5" customHeight="1">
      <c r="A7" s="3" t="s">
        <v>6</v>
      </c>
      <c r="B7" s="107"/>
      <c r="C7" s="107" t="s">
        <v>79</v>
      </c>
    </row>
    <row r="8" spans="1:3" ht="16.5" customHeight="1">
      <c r="A8" s="3" t="s">
        <v>32</v>
      </c>
      <c r="C8" s="1" t="s">
        <v>80</v>
      </c>
    </row>
    <row r="9" spans="1:3" ht="16.5" customHeight="1">
      <c r="A9" s="3" t="s">
        <v>7</v>
      </c>
      <c r="C9" s="88"/>
    </row>
    <row r="10" spans="1:4" ht="16.5" customHeight="1">
      <c r="A10" s="3"/>
      <c r="B10" s="7" t="s">
        <v>50</v>
      </c>
      <c r="D10" s="15">
        <f>E27</f>
        <v>0</v>
      </c>
    </row>
    <row r="11" spans="1:4" ht="16.5" customHeight="1">
      <c r="A11" s="3"/>
      <c r="B11" s="7" t="s">
        <v>30</v>
      </c>
      <c r="D11" s="15">
        <f>I23</f>
        <v>0</v>
      </c>
    </row>
    <row r="12" ht="16.5" customHeight="1">
      <c r="A12" s="3"/>
    </row>
    <row r="13" ht="16.5" customHeight="1"/>
    <row r="14" spans="1:9" ht="16.5" customHeight="1">
      <c r="A14" s="79" t="s">
        <v>0</v>
      </c>
      <c r="B14" s="299" t="s">
        <v>24</v>
      </c>
      <c r="C14" s="299"/>
      <c r="D14" s="298" t="s">
        <v>45</v>
      </c>
      <c r="E14" s="291" t="s">
        <v>46</v>
      </c>
      <c r="F14" s="291" t="s">
        <v>26</v>
      </c>
      <c r="G14" s="291"/>
      <c r="H14" s="291"/>
      <c r="I14" s="291" t="s">
        <v>53</v>
      </c>
    </row>
    <row r="15" spans="1:9" ht="34.5" customHeight="1">
      <c r="A15" s="78" t="s">
        <v>1</v>
      </c>
      <c r="B15" s="300" t="s">
        <v>25</v>
      </c>
      <c r="C15" s="300"/>
      <c r="D15" s="298"/>
      <c r="E15" s="291"/>
      <c r="F15" s="20" t="s">
        <v>47</v>
      </c>
      <c r="G15" s="21" t="s">
        <v>52</v>
      </c>
      <c r="H15" s="20" t="s">
        <v>39</v>
      </c>
      <c r="I15" s="291"/>
    </row>
    <row r="16" spans="1:9" ht="16.5" customHeight="1">
      <c r="A16" s="78">
        <v>1</v>
      </c>
      <c r="B16" s="292" t="s">
        <v>33</v>
      </c>
      <c r="C16" s="293"/>
      <c r="D16" s="68" t="s">
        <v>290</v>
      </c>
      <c r="E16" s="19">
        <f>'Kopsavilkums1.kārta'!E16</f>
        <v>0</v>
      </c>
      <c r="F16" s="19">
        <f>'Kopsavilkums1.kārta'!F16</f>
        <v>0</v>
      </c>
      <c r="G16" s="19">
        <f>'Kopsavilkums1.kārta'!G16</f>
        <v>0</v>
      </c>
      <c r="H16" s="19">
        <f>'Kopsavilkums1.kārta'!H16</f>
        <v>0</v>
      </c>
      <c r="I16" s="19">
        <f>'Kopsavilkums1.kārta'!I16</f>
        <v>0</v>
      </c>
    </row>
    <row r="17" spans="1:10" s="109" customFormat="1" ht="16.5" customHeight="1">
      <c r="A17" s="67">
        <v>2</v>
      </c>
      <c r="B17" s="292" t="s">
        <v>117</v>
      </c>
      <c r="C17" s="293"/>
      <c r="D17" s="68" t="s">
        <v>289</v>
      </c>
      <c r="E17" s="19">
        <f>'Kopsavilkums2.kārta'!E16</f>
        <v>0</v>
      </c>
      <c r="F17" s="19">
        <f>'Kopsavilkums2.kārta'!F16</f>
        <v>0</v>
      </c>
      <c r="G17" s="19">
        <f>'Kopsavilkums2.kārta'!G16</f>
        <v>0</v>
      </c>
      <c r="H17" s="19">
        <f>'Kopsavilkums2.kārta'!H16</f>
        <v>0</v>
      </c>
      <c r="I17" s="19">
        <f>'Kopsavilkums2.kārta'!I16</f>
        <v>0</v>
      </c>
      <c r="J17" s="108"/>
    </row>
    <row r="18" spans="1:10" s="109" customFormat="1" ht="16.5" customHeight="1">
      <c r="A18" s="78">
        <v>3</v>
      </c>
      <c r="B18" s="292" t="s">
        <v>300</v>
      </c>
      <c r="C18" s="293"/>
      <c r="D18" s="68" t="s">
        <v>153</v>
      </c>
      <c r="E18" s="19">
        <f>'Kopsavilkums1.kārta'!E17</f>
        <v>0</v>
      </c>
      <c r="F18" s="19">
        <f>'Kopsavilkums1.kārta'!F17</f>
        <v>0</v>
      </c>
      <c r="G18" s="19">
        <f>'Kopsavilkums1.kārta'!G17</f>
        <v>0</v>
      </c>
      <c r="H18" s="19">
        <f>'Kopsavilkums1.kārta'!H17</f>
        <v>0</v>
      </c>
      <c r="I18" s="19">
        <f>'Kopsavilkums1.kārta'!I17</f>
        <v>0</v>
      </c>
      <c r="J18" s="108"/>
    </row>
    <row r="19" spans="1:10" s="109" customFormat="1" ht="16.5" customHeight="1">
      <c r="A19" s="67">
        <v>4</v>
      </c>
      <c r="B19" s="292" t="s">
        <v>270</v>
      </c>
      <c r="C19" s="293"/>
      <c r="D19" s="68" t="s">
        <v>299</v>
      </c>
      <c r="E19" s="19">
        <f>'Kopsavilkums2.kārta'!E17</f>
        <v>0</v>
      </c>
      <c r="F19" s="19">
        <f>'Kopsavilkums2.kārta'!F17</f>
        <v>0</v>
      </c>
      <c r="G19" s="19">
        <f>'Kopsavilkums2.kārta'!G17</f>
        <v>0</v>
      </c>
      <c r="H19" s="19">
        <f>'Kopsavilkums2.kārta'!H17</f>
        <v>0</v>
      </c>
      <c r="I19" s="19">
        <f>'Kopsavilkums2.kārta'!I17</f>
        <v>0</v>
      </c>
      <c r="J19" s="108"/>
    </row>
    <row r="20" spans="1:10" s="109" customFormat="1" ht="16.5" customHeight="1">
      <c r="A20" s="78">
        <v>5</v>
      </c>
      <c r="B20" s="292" t="s">
        <v>301</v>
      </c>
      <c r="C20" s="293"/>
      <c r="D20" s="68" t="s">
        <v>316</v>
      </c>
      <c r="E20" s="19">
        <f>'Kopsavilkums1.kārta'!E18</f>
        <v>0</v>
      </c>
      <c r="F20" s="19">
        <f>'Kopsavilkums1.kārta'!F18</f>
        <v>0</v>
      </c>
      <c r="G20" s="19">
        <f>'Kopsavilkums1.kārta'!G18</f>
        <v>0</v>
      </c>
      <c r="H20" s="19">
        <f>'Kopsavilkums1.kārta'!H18</f>
        <v>0</v>
      </c>
      <c r="I20" s="19">
        <f>'Kopsavilkums1.kārta'!I18</f>
        <v>0</v>
      </c>
      <c r="J20" s="108"/>
    </row>
    <row r="21" spans="1:10" s="109" customFormat="1" ht="16.5" customHeight="1">
      <c r="A21" s="78">
        <v>6</v>
      </c>
      <c r="B21" s="292" t="s">
        <v>269</v>
      </c>
      <c r="C21" s="293"/>
      <c r="D21" s="68" t="s">
        <v>317</v>
      </c>
      <c r="E21" s="19">
        <f>'Kopsavilkums2.kārta'!E18</f>
        <v>0</v>
      </c>
      <c r="F21" s="19">
        <f>'Kopsavilkums2.kārta'!F18</f>
        <v>0</v>
      </c>
      <c r="G21" s="19">
        <f>'Kopsavilkums2.kārta'!G18</f>
        <v>0</v>
      </c>
      <c r="H21" s="19">
        <f>'Kopsavilkums2.kārta'!H18</f>
        <v>0</v>
      </c>
      <c r="I21" s="19">
        <f>'Kopsavilkums2.kārta'!I18</f>
        <v>0</v>
      </c>
      <c r="J21" s="108"/>
    </row>
    <row r="22" spans="1:10" s="109" customFormat="1" ht="16.5" customHeight="1">
      <c r="A22" s="67">
        <v>7</v>
      </c>
      <c r="B22" s="292" t="s">
        <v>315</v>
      </c>
      <c r="C22" s="293"/>
      <c r="D22" s="68" t="s">
        <v>317</v>
      </c>
      <c r="E22" s="19">
        <f>'Kopsavilkums3.kārta'!E16</f>
        <v>0</v>
      </c>
      <c r="F22" s="19">
        <f>'Kopsavilkums3.kārta'!F16</f>
        <v>0</v>
      </c>
      <c r="G22" s="19">
        <f>'Kopsavilkums3.kārta'!G16</f>
        <v>0</v>
      </c>
      <c r="H22" s="19">
        <f>'Kopsavilkums3.kārta'!H16</f>
        <v>0</v>
      </c>
      <c r="I22" s="19">
        <f>'Kopsavilkums3.kārta'!I16</f>
        <v>0</v>
      </c>
      <c r="J22" s="108"/>
    </row>
    <row r="23" spans="1:11" ht="16.5" customHeight="1">
      <c r="A23" s="70" t="s">
        <v>4</v>
      </c>
      <c r="B23" s="104" t="s">
        <v>4</v>
      </c>
      <c r="C23" s="104"/>
      <c r="D23" s="66" t="s">
        <v>5</v>
      </c>
      <c r="E23" s="71">
        <f>SUM(E16:E22)</f>
        <v>0</v>
      </c>
      <c r="F23" s="71">
        <f>SUM(F16:F22)</f>
        <v>0</v>
      </c>
      <c r="G23" s="71">
        <f>SUM(G16:G22)</f>
        <v>0</v>
      </c>
      <c r="H23" s="71">
        <f>SUM(H16:H22)</f>
        <v>0</v>
      </c>
      <c r="I23" s="71">
        <f>SUM(I16:I22)</f>
        <v>0</v>
      </c>
      <c r="J23" s="110"/>
      <c r="K23" s="110"/>
    </row>
    <row r="24" spans="1:9" ht="16.5" customHeight="1">
      <c r="A24" s="294" t="s">
        <v>383</v>
      </c>
      <c r="B24" s="294"/>
      <c r="C24" s="294"/>
      <c r="D24" s="294"/>
      <c r="E24" s="72">
        <f>ROUND(E23*F24,2)</f>
        <v>0</v>
      </c>
      <c r="F24" s="81">
        <v>0</v>
      </c>
      <c r="G24" s="16" t="s">
        <v>4</v>
      </c>
      <c r="H24" s="16" t="s">
        <v>4</v>
      </c>
      <c r="I24" s="16" t="s">
        <v>4</v>
      </c>
    </row>
    <row r="25" spans="1:9" ht="16.5" customHeight="1">
      <c r="A25" s="294" t="s">
        <v>27</v>
      </c>
      <c r="B25" s="294"/>
      <c r="C25" s="294"/>
      <c r="D25" s="294"/>
      <c r="E25" s="73">
        <f>ROUND(F25*E24,2)</f>
        <v>0</v>
      </c>
      <c r="F25" s="81">
        <v>0</v>
      </c>
      <c r="G25" s="16" t="s">
        <v>4</v>
      </c>
      <c r="H25" s="16" t="s">
        <v>4</v>
      </c>
      <c r="I25" s="16" t="s">
        <v>4</v>
      </c>
    </row>
    <row r="26" spans="1:9" ht="16.5" customHeight="1">
      <c r="A26" s="301" t="s">
        <v>4</v>
      </c>
      <c r="B26" s="301"/>
      <c r="C26" s="294" t="s">
        <v>384</v>
      </c>
      <c r="D26" s="294"/>
      <c r="E26" s="72">
        <f>ROUND((E23)*F26,2)</f>
        <v>0</v>
      </c>
      <c r="F26" s="269" t="s">
        <v>386</v>
      </c>
      <c r="G26" s="16"/>
      <c r="H26" s="16"/>
      <c r="I26" s="16" t="s">
        <v>4</v>
      </c>
    </row>
    <row r="27" spans="1:11" ht="16.5" customHeight="1">
      <c r="A27" s="301" t="s">
        <v>4</v>
      </c>
      <c r="B27" s="301"/>
      <c r="C27" s="294" t="s">
        <v>28</v>
      </c>
      <c r="D27" s="294"/>
      <c r="E27" s="71">
        <f>E23+E24+E26</f>
        <v>0</v>
      </c>
      <c r="F27" s="270"/>
      <c r="I27" s="14" t="s">
        <v>4</v>
      </c>
      <c r="K27" s="106"/>
    </row>
    <row r="28" spans="5:6" ht="16.5" customHeight="1">
      <c r="E28" s="111"/>
      <c r="F28" s="221"/>
    </row>
    <row r="29" spans="2:5" ht="16.5" customHeight="1">
      <c r="B29" s="113"/>
      <c r="E29" s="111"/>
    </row>
    <row r="30" ht="16.5" customHeight="1"/>
    <row r="31" spans="1:4" ht="16.5" customHeight="1">
      <c r="A31" s="7" t="s">
        <v>9</v>
      </c>
      <c r="C31" s="114"/>
      <c r="D31" s="17"/>
    </row>
    <row r="32" spans="1:5" ht="16.5" customHeight="1">
      <c r="A32" s="8" t="s">
        <v>4</v>
      </c>
      <c r="C32" s="11" t="s">
        <v>10</v>
      </c>
      <c r="D32" s="12"/>
      <c r="E32" s="7"/>
    </row>
    <row r="33" spans="1:4" ht="16.5" customHeight="1">
      <c r="A33" s="8"/>
      <c r="B33" s="83" t="s">
        <v>73</v>
      </c>
      <c r="C33" s="49"/>
      <c r="D33" s="106"/>
    </row>
    <row r="34" spans="1:2" ht="16.5" customHeight="1">
      <c r="A34" s="8"/>
      <c r="B34" s="10"/>
    </row>
    <row r="35" spans="1:5" ht="16.5" customHeight="1">
      <c r="A35" s="7" t="s">
        <v>29</v>
      </c>
      <c r="B35" s="10"/>
      <c r="C35" s="114"/>
      <c r="D35" s="17"/>
      <c r="E35" s="7"/>
    </row>
    <row r="36" spans="1:5" ht="16.5" customHeight="1">
      <c r="A36" s="8" t="s">
        <v>4</v>
      </c>
      <c r="B36" s="10"/>
      <c r="C36" s="11" t="s">
        <v>10</v>
      </c>
      <c r="E36" s="12"/>
    </row>
    <row r="37" spans="1:2" ht="16.5" customHeight="1">
      <c r="A37" s="8"/>
      <c r="B37" s="11"/>
    </row>
    <row r="38" spans="1:4" ht="16.5" customHeight="1">
      <c r="A38" s="22" t="s">
        <v>44</v>
      </c>
      <c r="C38" s="18"/>
      <c r="D38" s="106"/>
    </row>
    <row r="39" ht="16.5" customHeight="1"/>
    <row r="40" ht="16.5" customHeight="1"/>
  </sheetData>
  <sheetProtection/>
  <mergeCells count="22">
    <mergeCell ref="A27:B27"/>
    <mergeCell ref="C27:D27"/>
    <mergeCell ref="A24:D24"/>
    <mergeCell ref="A25:D25"/>
    <mergeCell ref="A26:B26"/>
    <mergeCell ref="B21:C21"/>
    <mergeCell ref="A2:I2"/>
    <mergeCell ref="A3:I3"/>
    <mergeCell ref="A4:I4"/>
    <mergeCell ref="I14:I15"/>
    <mergeCell ref="D14:D15"/>
    <mergeCell ref="B19:C19"/>
    <mergeCell ref="B18:C18"/>
    <mergeCell ref="B14:C14"/>
    <mergeCell ref="B15:C15"/>
    <mergeCell ref="B16:C16"/>
    <mergeCell ref="F14:H14"/>
    <mergeCell ref="E14:E15"/>
    <mergeCell ref="B22:C22"/>
    <mergeCell ref="C26:D26"/>
    <mergeCell ref="B20:C20"/>
    <mergeCell ref="B17:C17"/>
  </mergeCells>
  <printOptions horizontalCentered="1"/>
  <pageMargins left="0.7874015748031497" right="0.3937007874015748" top="0.3937007874015748" bottom="0.3937007874015748" header="0" footer="0"/>
  <pageSetup fitToHeight="0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140625" style="1" customWidth="1"/>
    <col min="2" max="3" width="12.7109375" style="1" customWidth="1"/>
    <col min="4" max="4" width="75.7109375" style="1" customWidth="1"/>
    <col min="5" max="9" width="12.7109375" style="106" customWidth="1"/>
    <col min="10" max="10" width="10.8515625" style="1" customWidth="1"/>
    <col min="11" max="11" width="14.140625" style="1" customWidth="1"/>
    <col min="12" max="16384" width="9.140625" style="1" customWidth="1"/>
  </cols>
  <sheetData>
    <row r="2" spans="1:14" ht="16.5" customHeight="1">
      <c r="A2" s="295" t="s">
        <v>287</v>
      </c>
      <c r="B2" s="295"/>
      <c r="C2" s="295"/>
      <c r="D2" s="295"/>
      <c r="E2" s="295"/>
      <c r="F2" s="295"/>
      <c r="G2" s="295"/>
      <c r="H2" s="295"/>
      <c r="I2" s="295"/>
      <c r="J2" s="2"/>
      <c r="K2" s="2"/>
      <c r="L2" s="2"/>
      <c r="M2" s="2"/>
      <c r="N2" s="2"/>
    </row>
    <row r="3" spans="1:14" ht="16.5" customHeight="1">
      <c r="A3" s="296" t="s">
        <v>320</v>
      </c>
      <c r="B3" s="296"/>
      <c r="C3" s="296"/>
      <c r="D3" s="296"/>
      <c r="E3" s="296"/>
      <c r="F3" s="296"/>
      <c r="G3" s="296"/>
      <c r="H3" s="296"/>
      <c r="I3" s="296"/>
      <c r="J3" s="6"/>
      <c r="K3" s="6"/>
      <c r="L3" s="6"/>
      <c r="M3" s="6"/>
      <c r="N3" s="6"/>
    </row>
    <row r="4" spans="1:14" ht="16.5" customHeight="1">
      <c r="A4" s="297" t="s">
        <v>43</v>
      </c>
      <c r="B4" s="297"/>
      <c r="C4" s="297"/>
      <c r="D4" s="297"/>
      <c r="E4" s="297"/>
      <c r="F4" s="297"/>
      <c r="G4" s="297"/>
      <c r="H4" s="297"/>
      <c r="I4" s="297"/>
      <c r="J4" s="105"/>
      <c r="K4" s="105"/>
      <c r="L4" s="105"/>
      <c r="M4" s="105"/>
      <c r="N4" s="105"/>
    </row>
    <row r="5" ht="16.5" customHeight="1"/>
    <row r="6" spans="1:3" ht="16.5" customHeight="1">
      <c r="A6" s="3" t="s">
        <v>31</v>
      </c>
      <c r="C6" s="107" t="s">
        <v>79</v>
      </c>
    </row>
    <row r="7" spans="1:3" ht="16.5" customHeight="1">
      <c r="A7" s="3" t="s">
        <v>6</v>
      </c>
      <c r="B7" s="107"/>
      <c r="C7" s="107" t="s">
        <v>79</v>
      </c>
    </row>
    <row r="8" spans="1:3" ht="16.5" customHeight="1">
      <c r="A8" s="3" t="s">
        <v>32</v>
      </c>
      <c r="C8" s="1" t="s">
        <v>80</v>
      </c>
    </row>
    <row r="9" spans="1:3" ht="16.5" customHeight="1">
      <c r="A9" s="3" t="s">
        <v>7</v>
      </c>
      <c r="C9" s="88"/>
    </row>
    <row r="10" spans="1:4" ht="16.5" customHeight="1">
      <c r="A10" s="3"/>
      <c r="B10" s="7" t="s">
        <v>50</v>
      </c>
      <c r="D10" s="15">
        <f>E23</f>
        <v>0</v>
      </c>
    </row>
    <row r="11" spans="1:4" ht="16.5" customHeight="1">
      <c r="A11" s="3"/>
      <c r="B11" s="7" t="s">
        <v>30</v>
      </c>
      <c r="D11" s="15">
        <f>I19</f>
        <v>0</v>
      </c>
    </row>
    <row r="12" ht="16.5" customHeight="1">
      <c r="A12" s="3"/>
    </row>
    <row r="13" ht="16.5" customHeight="1"/>
    <row r="14" spans="1:9" ht="16.5" customHeight="1">
      <c r="A14" s="79" t="s">
        <v>0</v>
      </c>
      <c r="B14" s="299" t="s">
        <v>24</v>
      </c>
      <c r="C14" s="299"/>
      <c r="D14" s="298" t="s">
        <v>45</v>
      </c>
      <c r="E14" s="291" t="s">
        <v>46</v>
      </c>
      <c r="F14" s="291" t="s">
        <v>26</v>
      </c>
      <c r="G14" s="291"/>
      <c r="H14" s="291"/>
      <c r="I14" s="291" t="s">
        <v>53</v>
      </c>
    </row>
    <row r="15" spans="1:9" ht="34.5" customHeight="1">
      <c r="A15" s="78" t="s">
        <v>1</v>
      </c>
      <c r="B15" s="300" t="s">
        <v>25</v>
      </c>
      <c r="C15" s="300"/>
      <c r="D15" s="298"/>
      <c r="E15" s="291"/>
      <c r="F15" s="20" t="s">
        <v>47</v>
      </c>
      <c r="G15" s="21" t="s">
        <v>52</v>
      </c>
      <c r="H15" s="20" t="s">
        <v>39</v>
      </c>
      <c r="I15" s="291"/>
    </row>
    <row r="16" spans="1:9" ht="16.5" customHeight="1">
      <c r="A16" s="78">
        <v>1</v>
      </c>
      <c r="B16" s="292" t="s">
        <v>33</v>
      </c>
      <c r="C16" s="293"/>
      <c r="D16" s="68" t="s">
        <v>290</v>
      </c>
      <c r="E16" s="19">
        <f>'1.CD_I kārta'!P72</f>
        <v>0</v>
      </c>
      <c r="F16" s="116">
        <f>'1.CD_I kārta'!M72</f>
        <v>0</v>
      </c>
      <c r="G16" s="19">
        <f>'1.CD_I kārta'!N72</f>
        <v>0</v>
      </c>
      <c r="H16" s="19">
        <f>'1.CD_I kārta'!O72</f>
        <v>0</v>
      </c>
      <c r="I16" s="19">
        <f>'1.CD_I kārta'!L72</f>
        <v>0</v>
      </c>
    </row>
    <row r="17" spans="1:10" s="109" customFormat="1" ht="16.5" customHeight="1">
      <c r="A17" s="67">
        <v>2</v>
      </c>
      <c r="B17" s="292" t="s">
        <v>300</v>
      </c>
      <c r="C17" s="293"/>
      <c r="D17" s="68" t="s">
        <v>153</v>
      </c>
      <c r="E17" s="19">
        <f>'LKTDR_I kārta'!P35</f>
        <v>0</v>
      </c>
      <c r="F17" s="115">
        <f>'LKTDR_I kārta'!M35</f>
        <v>0</v>
      </c>
      <c r="G17" s="19">
        <f>'LKTDR_I kārta'!N35</f>
        <v>0</v>
      </c>
      <c r="H17" s="19">
        <f>'LKTDR_I kārta'!O35</f>
        <v>0</v>
      </c>
      <c r="I17" s="19">
        <f>'LKTDR_I kārta'!L35</f>
        <v>0</v>
      </c>
      <c r="J17" s="108"/>
    </row>
    <row r="18" spans="1:10" s="109" customFormat="1" ht="16.5" customHeight="1">
      <c r="A18" s="67">
        <v>3</v>
      </c>
      <c r="B18" s="292" t="s">
        <v>301</v>
      </c>
      <c r="C18" s="293"/>
      <c r="D18" s="68" t="s">
        <v>316</v>
      </c>
      <c r="E18" s="19">
        <f>'ELT_I Kārta'!P31</f>
        <v>0</v>
      </c>
      <c r="F18" s="115">
        <f>'ELT_I Kārta'!M31</f>
        <v>0</v>
      </c>
      <c r="G18" s="19">
        <f>'ELT_I Kārta'!N31</f>
        <v>0</v>
      </c>
      <c r="H18" s="19">
        <f>'ELT_I Kārta'!O31</f>
        <v>0</v>
      </c>
      <c r="I18" s="19">
        <f>'ELT_I Kārta'!L31</f>
        <v>0</v>
      </c>
      <c r="J18" s="108"/>
    </row>
    <row r="19" spans="1:11" ht="16.5" customHeight="1">
      <c r="A19" s="70" t="s">
        <v>4</v>
      </c>
      <c r="B19" s="104" t="s">
        <v>4</v>
      </c>
      <c r="C19" s="104"/>
      <c r="D19" s="66" t="s">
        <v>5</v>
      </c>
      <c r="E19" s="71">
        <f>SUM(E16:E18)</f>
        <v>0</v>
      </c>
      <c r="F19" s="71">
        <f>SUM(F16:F18)</f>
        <v>0</v>
      </c>
      <c r="G19" s="71">
        <f>SUM(G16:G18)</f>
        <v>0</v>
      </c>
      <c r="H19" s="71">
        <f>SUM(H16:H18)</f>
        <v>0</v>
      </c>
      <c r="I19" s="71">
        <f>SUM(I16:I18)</f>
        <v>0</v>
      </c>
      <c r="J19" s="110"/>
      <c r="K19" s="110"/>
    </row>
    <row r="20" spans="1:9" ht="16.5" customHeight="1">
      <c r="A20" s="294" t="s">
        <v>383</v>
      </c>
      <c r="B20" s="294"/>
      <c r="C20" s="294"/>
      <c r="D20" s="294"/>
      <c r="E20" s="72">
        <f>ROUND(E19*F20,2)</f>
        <v>0</v>
      </c>
      <c r="F20" s="81">
        <v>0</v>
      </c>
      <c r="G20" s="16" t="s">
        <v>4</v>
      </c>
      <c r="H20" s="16" t="s">
        <v>4</v>
      </c>
      <c r="I20" s="16" t="s">
        <v>4</v>
      </c>
    </row>
    <row r="21" spans="1:9" ht="16.5" customHeight="1">
      <c r="A21" s="294" t="s">
        <v>27</v>
      </c>
      <c r="B21" s="294"/>
      <c r="C21" s="294"/>
      <c r="D21" s="294"/>
      <c r="E21" s="73">
        <f>ROUND(F21*E20,2)-F21</f>
        <v>0</v>
      </c>
      <c r="F21" s="267">
        <v>0</v>
      </c>
      <c r="G21" s="16" t="s">
        <v>4</v>
      </c>
      <c r="H21" s="16" t="s">
        <v>4</v>
      </c>
      <c r="I21" s="16" t="s">
        <v>4</v>
      </c>
    </row>
    <row r="22" spans="1:9" ht="16.5" customHeight="1">
      <c r="A22" s="301" t="s">
        <v>4</v>
      </c>
      <c r="B22" s="301"/>
      <c r="C22" s="294" t="s">
        <v>384</v>
      </c>
      <c r="D22" s="294"/>
      <c r="E22" s="72">
        <f>ROUND((E19)*F22,2)</f>
        <v>0</v>
      </c>
      <c r="F22" s="268">
        <v>0</v>
      </c>
      <c r="G22" s="16"/>
      <c r="H22" s="16"/>
      <c r="I22" s="16" t="s">
        <v>4</v>
      </c>
    </row>
    <row r="23" spans="1:9" ht="16.5" customHeight="1">
      <c r="A23" s="301" t="s">
        <v>4</v>
      </c>
      <c r="B23" s="301"/>
      <c r="C23" s="294" t="s">
        <v>28</v>
      </c>
      <c r="D23" s="294"/>
      <c r="E23" s="71">
        <f>E19+E20+E22</f>
        <v>0</v>
      </c>
      <c r="F23" s="268"/>
      <c r="I23" s="14" t="s">
        <v>4</v>
      </c>
    </row>
    <row r="24" spans="5:6" ht="16.5" customHeight="1">
      <c r="E24" s="111"/>
      <c r="F24" s="112"/>
    </row>
    <row r="25" spans="2:5" ht="16.5" customHeight="1">
      <c r="B25" s="113"/>
      <c r="E25" s="111"/>
    </row>
    <row r="26" ht="16.5" customHeight="1"/>
    <row r="27" spans="1:4" ht="16.5" customHeight="1">
      <c r="A27" s="7" t="s">
        <v>9</v>
      </c>
      <c r="C27" s="114"/>
      <c r="D27" s="17"/>
    </row>
    <row r="28" spans="1:5" ht="16.5" customHeight="1">
      <c r="A28" s="8" t="s">
        <v>4</v>
      </c>
      <c r="C28" s="11" t="s">
        <v>10</v>
      </c>
      <c r="D28" s="12"/>
      <c r="E28" s="7"/>
    </row>
    <row r="29" spans="1:4" ht="16.5" customHeight="1">
      <c r="A29" s="8"/>
      <c r="B29" s="83" t="s">
        <v>73</v>
      </c>
      <c r="C29" s="49"/>
      <c r="D29" s="106"/>
    </row>
    <row r="30" spans="1:2" ht="16.5" customHeight="1">
      <c r="A30" s="8"/>
      <c r="B30" s="10"/>
    </row>
    <row r="31" spans="1:5" ht="16.5" customHeight="1">
      <c r="A31" s="7" t="s">
        <v>29</v>
      </c>
      <c r="B31" s="10"/>
      <c r="C31" s="114"/>
      <c r="D31" s="17"/>
      <c r="E31" s="7"/>
    </row>
    <row r="32" spans="1:5" ht="16.5" customHeight="1">
      <c r="A32" s="8" t="s">
        <v>4</v>
      </c>
      <c r="B32" s="10"/>
      <c r="C32" s="11" t="s">
        <v>10</v>
      </c>
      <c r="E32" s="12"/>
    </row>
    <row r="33" spans="1:2" ht="16.5" customHeight="1">
      <c r="A33" s="8"/>
      <c r="B33" s="11"/>
    </row>
    <row r="34" spans="1:4" ht="16.5" customHeight="1">
      <c r="A34" s="22" t="s">
        <v>44</v>
      </c>
      <c r="C34" s="18"/>
      <c r="D34" s="106"/>
    </row>
    <row r="35" ht="16.5" customHeight="1"/>
    <row r="36" ht="16.5" customHeight="1"/>
  </sheetData>
  <sheetProtection/>
  <mergeCells count="18">
    <mergeCell ref="I14:I15"/>
    <mergeCell ref="B15:C15"/>
    <mergeCell ref="B16:C16"/>
    <mergeCell ref="B17:C17"/>
    <mergeCell ref="B18:C18"/>
    <mergeCell ref="A2:I2"/>
    <mergeCell ref="A3:I3"/>
    <mergeCell ref="A4:I4"/>
    <mergeCell ref="B14:C14"/>
    <mergeCell ref="D14:D15"/>
    <mergeCell ref="E14:E15"/>
    <mergeCell ref="F14:H14"/>
    <mergeCell ref="A23:B23"/>
    <mergeCell ref="C23:D23"/>
    <mergeCell ref="A20:D20"/>
    <mergeCell ref="A21:D21"/>
    <mergeCell ref="A22:B22"/>
    <mergeCell ref="C22:D22"/>
  </mergeCells>
  <printOptions/>
  <pageMargins left="1.54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140625" style="1" customWidth="1"/>
    <col min="2" max="3" width="12.7109375" style="1" customWidth="1"/>
    <col min="4" max="4" width="75.7109375" style="1" customWidth="1"/>
    <col min="5" max="9" width="12.7109375" style="106" customWidth="1"/>
    <col min="10" max="10" width="10.8515625" style="1" customWidth="1"/>
    <col min="11" max="11" width="14.140625" style="1" customWidth="1"/>
    <col min="12" max="16384" width="9.140625" style="1" customWidth="1"/>
  </cols>
  <sheetData>
    <row r="2" spans="1:14" ht="16.5" customHeight="1">
      <c r="A2" s="295" t="s">
        <v>307</v>
      </c>
      <c r="B2" s="295"/>
      <c r="C2" s="295"/>
      <c r="D2" s="295"/>
      <c r="E2" s="295"/>
      <c r="F2" s="295"/>
      <c r="G2" s="295"/>
      <c r="H2" s="295"/>
      <c r="I2" s="295"/>
      <c r="J2" s="2"/>
      <c r="K2" s="2"/>
      <c r="L2" s="2"/>
      <c r="M2" s="2"/>
      <c r="N2" s="2"/>
    </row>
    <row r="3" spans="1:14" ht="16.5" customHeight="1">
      <c r="A3" s="296" t="s">
        <v>321</v>
      </c>
      <c r="B3" s="296"/>
      <c r="C3" s="296"/>
      <c r="D3" s="296"/>
      <c r="E3" s="296"/>
      <c r="F3" s="296"/>
      <c r="G3" s="296"/>
      <c r="H3" s="296"/>
      <c r="I3" s="296"/>
      <c r="J3" s="6"/>
      <c r="K3" s="6"/>
      <c r="L3" s="6"/>
      <c r="M3" s="6"/>
      <c r="N3" s="6"/>
    </row>
    <row r="4" spans="1:14" ht="16.5" customHeight="1">
      <c r="A4" s="297" t="s">
        <v>43</v>
      </c>
      <c r="B4" s="297"/>
      <c r="C4" s="297"/>
      <c r="D4" s="297"/>
      <c r="E4" s="297"/>
      <c r="F4" s="297"/>
      <c r="G4" s="297"/>
      <c r="H4" s="297"/>
      <c r="I4" s="297"/>
      <c r="J4" s="105"/>
      <c r="K4" s="105"/>
      <c r="L4" s="105"/>
      <c r="M4" s="105"/>
      <c r="N4" s="105"/>
    </row>
    <row r="5" ht="16.5" customHeight="1"/>
    <row r="6" spans="1:3" ht="16.5" customHeight="1">
      <c r="A6" s="3" t="s">
        <v>31</v>
      </c>
      <c r="C6" s="107" t="s">
        <v>79</v>
      </c>
    </row>
    <row r="7" spans="1:3" ht="16.5" customHeight="1">
      <c r="A7" s="3" t="s">
        <v>6</v>
      </c>
      <c r="B7" s="107"/>
      <c r="C7" s="107" t="s">
        <v>79</v>
      </c>
    </row>
    <row r="8" spans="1:3" ht="16.5" customHeight="1">
      <c r="A8" s="3" t="s">
        <v>32</v>
      </c>
      <c r="C8" s="1" t="s">
        <v>80</v>
      </c>
    </row>
    <row r="9" spans="1:3" ht="16.5" customHeight="1">
      <c r="A9" s="3" t="s">
        <v>7</v>
      </c>
      <c r="C9" s="88"/>
    </row>
    <row r="10" spans="1:4" ht="16.5" customHeight="1">
      <c r="A10" s="3"/>
      <c r="B10" s="7" t="s">
        <v>50</v>
      </c>
      <c r="D10" s="15">
        <f>E23</f>
        <v>0</v>
      </c>
    </row>
    <row r="11" spans="1:4" ht="16.5" customHeight="1">
      <c r="A11" s="3"/>
      <c r="B11" s="7" t="s">
        <v>30</v>
      </c>
      <c r="D11" s="15">
        <f>I19</f>
        <v>0</v>
      </c>
    </row>
    <row r="12" ht="16.5" customHeight="1">
      <c r="A12" s="3"/>
    </row>
    <row r="13" ht="16.5" customHeight="1"/>
    <row r="14" spans="1:9" ht="16.5" customHeight="1">
      <c r="A14" s="79" t="s">
        <v>0</v>
      </c>
      <c r="B14" s="299" t="s">
        <v>24</v>
      </c>
      <c r="C14" s="299"/>
      <c r="D14" s="298" t="s">
        <v>45</v>
      </c>
      <c r="E14" s="291" t="s">
        <v>46</v>
      </c>
      <c r="F14" s="291" t="s">
        <v>26</v>
      </c>
      <c r="G14" s="291"/>
      <c r="H14" s="291"/>
      <c r="I14" s="291" t="s">
        <v>53</v>
      </c>
    </row>
    <row r="15" spans="1:9" ht="34.5" customHeight="1">
      <c r="A15" s="78" t="s">
        <v>1</v>
      </c>
      <c r="B15" s="300" t="s">
        <v>25</v>
      </c>
      <c r="C15" s="300"/>
      <c r="D15" s="298"/>
      <c r="E15" s="291"/>
      <c r="F15" s="20" t="s">
        <v>47</v>
      </c>
      <c r="G15" s="21" t="s">
        <v>52</v>
      </c>
      <c r="H15" s="20" t="s">
        <v>39</v>
      </c>
      <c r="I15" s="291"/>
    </row>
    <row r="16" spans="1:10" s="109" customFormat="1" ht="16.5" customHeight="1">
      <c r="A16" s="67">
        <v>1</v>
      </c>
      <c r="B16" s="292" t="s">
        <v>117</v>
      </c>
      <c r="C16" s="293"/>
      <c r="D16" s="68" t="s">
        <v>289</v>
      </c>
      <c r="E16" s="19">
        <f>'2.CD_II kārta'!P58</f>
        <v>0</v>
      </c>
      <c r="F16" s="115">
        <f>'2.CD_II kārta'!M58</f>
        <v>0</v>
      </c>
      <c r="G16" s="19">
        <f>'2.CD_II kārta'!N58</f>
        <v>0</v>
      </c>
      <c r="H16" s="19">
        <f>'2.CD_II kārta'!O58</f>
        <v>0</v>
      </c>
      <c r="I16" s="19">
        <f>'2.CD_II kārta'!L58</f>
        <v>0</v>
      </c>
      <c r="J16" s="108"/>
    </row>
    <row r="17" spans="1:10" s="109" customFormat="1" ht="16.5" customHeight="1">
      <c r="A17" s="67">
        <v>2</v>
      </c>
      <c r="B17" s="292" t="s">
        <v>270</v>
      </c>
      <c r="C17" s="293"/>
      <c r="D17" s="68" t="s">
        <v>299</v>
      </c>
      <c r="E17" s="19">
        <f>'LKTDR_II kārta'!P33</f>
        <v>0</v>
      </c>
      <c r="F17" s="115">
        <f>'LKTDR_II kārta'!M33</f>
        <v>0</v>
      </c>
      <c r="G17" s="19">
        <f>'LKTDR_II kārta'!N33</f>
        <v>0</v>
      </c>
      <c r="H17" s="19">
        <f>'LKTDR_II kārta'!O33</f>
        <v>0</v>
      </c>
      <c r="I17" s="19">
        <f>'LKTDR_II kārta'!L33</f>
        <v>0</v>
      </c>
      <c r="J17" s="108"/>
    </row>
    <row r="18" spans="1:10" s="109" customFormat="1" ht="16.5" customHeight="1">
      <c r="A18" s="67">
        <v>3</v>
      </c>
      <c r="B18" s="292" t="s">
        <v>269</v>
      </c>
      <c r="C18" s="293"/>
      <c r="D18" s="68" t="s">
        <v>317</v>
      </c>
      <c r="E18" s="19">
        <f>'ELT_II StavlaukumsKārta'!P28</f>
        <v>0</v>
      </c>
      <c r="F18" s="115">
        <f>'ELT_II StavlaukumsKārta'!M28</f>
        <v>0</v>
      </c>
      <c r="G18" s="19">
        <f>'ELT_II StavlaukumsKārta'!N28</f>
        <v>0</v>
      </c>
      <c r="H18" s="19">
        <f>'ELT_II StavlaukumsKārta'!O28</f>
        <v>0</v>
      </c>
      <c r="I18" s="19">
        <f>'ELT_II StavlaukumsKārta'!L28</f>
        <v>0</v>
      </c>
      <c r="J18" s="108"/>
    </row>
    <row r="19" spans="1:11" ht="16.5" customHeight="1">
      <c r="A19" s="70" t="s">
        <v>4</v>
      </c>
      <c r="B19" s="104" t="s">
        <v>4</v>
      </c>
      <c r="C19" s="104"/>
      <c r="D19" s="66" t="s">
        <v>5</v>
      </c>
      <c r="E19" s="71">
        <f>SUM(E16:E18)</f>
        <v>0</v>
      </c>
      <c r="F19" s="71">
        <f>SUM(F16:F18)</f>
        <v>0</v>
      </c>
      <c r="G19" s="71">
        <f>SUM(G16:G18)</f>
        <v>0</v>
      </c>
      <c r="H19" s="71">
        <f>SUM(H16:H18)</f>
        <v>0</v>
      </c>
      <c r="I19" s="71">
        <f>SUM(I16:I18)</f>
        <v>0</v>
      </c>
      <c r="J19" s="110"/>
      <c r="K19" s="110"/>
    </row>
    <row r="20" spans="1:9" ht="16.5" customHeight="1">
      <c r="A20" s="294" t="s">
        <v>383</v>
      </c>
      <c r="B20" s="294"/>
      <c r="C20" s="294"/>
      <c r="D20" s="294"/>
      <c r="E20" s="72">
        <f>ROUND(E19*F20,2)</f>
        <v>0</v>
      </c>
      <c r="F20" s="267">
        <v>0</v>
      </c>
      <c r="G20" s="16" t="s">
        <v>4</v>
      </c>
      <c r="H20" s="16" t="s">
        <v>4</v>
      </c>
      <c r="I20" s="16" t="s">
        <v>4</v>
      </c>
    </row>
    <row r="21" spans="1:9" ht="16.5" customHeight="1">
      <c r="A21" s="294" t="s">
        <v>27</v>
      </c>
      <c r="B21" s="294"/>
      <c r="C21" s="294"/>
      <c r="D21" s="294"/>
      <c r="E21" s="73">
        <f>ROUND(F21*E20,2)</f>
        <v>0</v>
      </c>
      <c r="F21" s="267">
        <v>0</v>
      </c>
      <c r="G21" s="16" t="s">
        <v>4</v>
      </c>
      <c r="H21" s="16" t="s">
        <v>4</v>
      </c>
      <c r="I21" s="16" t="s">
        <v>4</v>
      </c>
    </row>
    <row r="22" spans="1:9" ht="16.5" customHeight="1">
      <c r="A22" s="301" t="s">
        <v>4</v>
      </c>
      <c r="B22" s="301"/>
      <c r="C22" s="294" t="s">
        <v>384</v>
      </c>
      <c r="D22" s="294"/>
      <c r="E22" s="72">
        <f>ROUND((E19)*F22,2)</f>
        <v>0</v>
      </c>
      <c r="F22" s="268" t="s">
        <v>386</v>
      </c>
      <c r="G22" s="16"/>
      <c r="H22" s="16"/>
      <c r="I22" s="16" t="s">
        <v>4</v>
      </c>
    </row>
    <row r="23" spans="1:9" ht="16.5" customHeight="1">
      <c r="A23" s="301" t="s">
        <v>4</v>
      </c>
      <c r="B23" s="301"/>
      <c r="C23" s="294" t="s">
        <v>28</v>
      </c>
      <c r="D23" s="294"/>
      <c r="E23" s="71">
        <f>E19+E20+E22</f>
        <v>0</v>
      </c>
      <c r="F23" s="268"/>
      <c r="I23" s="14" t="s">
        <v>4</v>
      </c>
    </row>
    <row r="24" spans="5:6" ht="16.5" customHeight="1">
      <c r="E24" s="111"/>
      <c r="F24" s="112"/>
    </row>
    <row r="25" spans="2:5" ht="16.5" customHeight="1">
      <c r="B25" s="113"/>
      <c r="E25" s="111"/>
    </row>
    <row r="26" ht="16.5" customHeight="1"/>
    <row r="27" spans="1:4" ht="16.5" customHeight="1">
      <c r="A27" s="7" t="s">
        <v>9</v>
      </c>
      <c r="C27" s="114"/>
      <c r="D27" s="17"/>
    </row>
    <row r="28" spans="1:5" ht="16.5" customHeight="1">
      <c r="A28" s="8" t="s">
        <v>4</v>
      </c>
      <c r="C28" s="11" t="s">
        <v>10</v>
      </c>
      <c r="D28" s="12"/>
      <c r="E28" s="7"/>
    </row>
    <row r="29" spans="1:4" ht="16.5" customHeight="1">
      <c r="A29" s="8"/>
      <c r="B29" s="83" t="s">
        <v>73</v>
      </c>
      <c r="C29" s="49"/>
      <c r="D29" s="106"/>
    </row>
    <row r="30" spans="1:2" ht="16.5" customHeight="1">
      <c r="A30" s="8"/>
      <c r="B30" s="10"/>
    </row>
    <row r="31" spans="1:5" ht="16.5" customHeight="1">
      <c r="A31" s="7" t="s">
        <v>29</v>
      </c>
      <c r="B31" s="10"/>
      <c r="C31" s="114"/>
      <c r="D31" s="17"/>
      <c r="E31" s="7"/>
    </row>
    <row r="32" spans="1:5" ht="16.5" customHeight="1">
      <c r="A32" s="8" t="s">
        <v>4</v>
      </c>
      <c r="B32" s="10"/>
      <c r="C32" s="11" t="s">
        <v>10</v>
      </c>
      <c r="E32" s="12"/>
    </row>
    <row r="33" spans="1:2" ht="16.5" customHeight="1">
      <c r="A33" s="8"/>
      <c r="B33" s="11"/>
    </row>
    <row r="34" spans="1:4" ht="16.5" customHeight="1">
      <c r="A34" s="22" t="s">
        <v>44</v>
      </c>
      <c r="C34" s="18"/>
      <c r="D34" s="106"/>
    </row>
    <row r="35" ht="16.5" customHeight="1"/>
    <row r="36" ht="16.5" customHeight="1"/>
  </sheetData>
  <sheetProtection/>
  <mergeCells count="18">
    <mergeCell ref="A2:I2"/>
    <mergeCell ref="A3:I3"/>
    <mergeCell ref="A4:I4"/>
    <mergeCell ref="B14:C14"/>
    <mergeCell ref="D14:D15"/>
    <mergeCell ref="E14:E15"/>
    <mergeCell ref="F14:H14"/>
    <mergeCell ref="I14:I15"/>
    <mergeCell ref="B15:C15"/>
    <mergeCell ref="B16:C16"/>
    <mergeCell ref="B17:C17"/>
    <mergeCell ref="A23:B23"/>
    <mergeCell ref="C23:D23"/>
    <mergeCell ref="A20:D20"/>
    <mergeCell ref="A21:D21"/>
    <mergeCell ref="A22:B22"/>
    <mergeCell ref="C22:D22"/>
    <mergeCell ref="B18:C18"/>
  </mergeCells>
  <printOptions/>
  <pageMargins left="1.42" right="0.7" top="0.75" bottom="0.75" header="0.3" footer="0.3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4">
      <selection activeCell="D16" sqref="D16"/>
    </sheetView>
  </sheetViews>
  <sheetFormatPr defaultColWidth="9.140625" defaultRowHeight="12.75"/>
  <cols>
    <col min="1" max="1" width="8.140625" style="1" customWidth="1"/>
    <col min="2" max="3" width="12.7109375" style="1" customWidth="1"/>
    <col min="4" max="4" width="75.7109375" style="1" customWidth="1"/>
    <col min="5" max="9" width="12.7109375" style="106" customWidth="1"/>
    <col min="10" max="10" width="10.8515625" style="1" customWidth="1"/>
    <col min="11" max="11" width="14.140625" style="1" customWidth="1"/>
    <col min="12" max="16384" width="9.140625" style="1" customWidth="1"/>
  </cols>
  <sheetData>
    <row r="2" spans="1:14" ht="16.5" customHeight="1">
      <c r="A2" s="295" t="s">
        <v>288</v>
      </c>
      <c r="B2" s="295"/>
      <c r="C2" s="295"/>
      <c r="D2" s="295"/>
      <c r="E2" s="295"/>
      <c r="F2" s="295"/>
      <c r="G2" s="295"/>
      <c r="H2" s="295"/>
      <c r="I2" s="295"/>
      <c r="J2" s="2"/>
      <c r="K2" s="2"/>
      <c r="L2" s="2"/>
      <c r="M2" s="2"/>
      <c r="N2" s="2"/>
    </row>
    <row r="3" spans="1:14" ht="16.5" customHeight="1">
      <c r="A3" s="296" t="s">
        <v>322</v>
      </c>
      <c r="B3" s="296"/>
      <c r="C3" s="296"/>
      <c r="D3" s="296"/>
      <c r="E3" s="296"/>
      <c r="F3" s="296"/>
      <c r="G3" s="296"/>
      <c r="H3" s="296"/>
      <c r="I3" s="296"/>
      <c r="J3" s="6"/>
      <c r="K3" s="6"/>
      <c r="L3" s="6"/>
      <c r="M3" s="6"/>
      <c r="N3" s="6"/>
    </row>
    <row r="4" spans="1:14" ht="16.5" customHeight="1">
      <c r="A4" s="297" t="s">
        <v>43</v>
      </c>
      <c r="B4" s="297"/>
      <c r="C4" s="297"/>
      <c r="D4" s="297"/>
      <c r="E4" s="297"/>
      <c r="F4" s="297"/>
      <c r="G4" s="297"/>
      <c r="H4" s="297"/>
      <c r="I4" s="297"/>
      <c r="J4" s="105"/>
      <c r="K4" s="105"/>
      <c r="L4" s="105"/>
      <c r="M4" s="105"/>
      <c r="N4" s="105"/>
    </row>
    <row r="5" ht="16.5" customHeight="1"/>
    <row r="6" spans="1:3" ht="16.5" customHeight="1">
      <c r="A6" s="3" t="s">
        <v>31</v>
      </c>
      <c r="C6" s="107" t="s">
        <v>79</v>
      </c>
    </row>
    <row r="7" spans="1:3" ht="16.5" customHeight="1">
      <c r="A7" s="3" t="s">
        <v>6</v>
      </c>
      <c r="B7" s="107"/>
      <c r="C7" s="107" t="s">
        <v>79</v>
      </c>
    </row>
    <row r="8" spans="1:3" ht="16.5" customHeight="1">
      <c r="A8" s="3" t="s">
        <v>32</v>
      </c>
      <c r="C8" s="1" t="s">
        <v>80</v>
      </c>
    </row>
    <row r="9" spans="1:3" ht="16.5" customHeight="1">
      <c r="A9" s="3" t="s">
        <v>7</v>
      </c>
      <c r="C9" s="88"/>
    </row>
    <row r="10" spans="1:4" ht="16.5" customHeight="1">
      <c r="A10" s="3"/>
      <c r="B10" s="7" t="s">
        <v>50</v>
      </c>
      <c r="D10" s="15">
        <f>E21</f>
        <v>0</v>
      </c>
    </row>
    <row r="11" spans="1:4" ht="16.5" customHeight="1">
      <c r="A11" s="3"/>
      <c r="B11" s="7" t="s">
        <v>30</v>
      </c>
      <c r="D11" s="15">
        <f>I17</f>
        <v>0</v>
      </c>
    </row>
    <row r="12" ht="16.5" customHeight="1">
      <c r="A12" s="3"/>
    </row>
    <row r="13" ht="16.5" customHeight="1"/>
    <row r="14" spans="1:9" ht="16.5" customHeight="1">
      <c r="A14" s="79" t="s">
        <v>0</v>
      </c>
      <c r="B14" s="299" t="s">
        <v>24</v>
      </c>
      <c r="C14" s="299"/>
      <c r="D14" s="298" t="s">
        <v>45</v>
      </c>
      <c r="E14" s="291" t="s">
        <v>46</v>
      </c>
      <c r="F14" s="291" t="s">
        <v>26</v>
      </c>
      <c r="G14" s="291"/>
      <c r="H14" s="291"/>
      <c r="I14" s="291" t="s">
        <v>53</v>
      </c>
    </row>
    <row r="15" spans="1:9" ht="34.5" customHeight="1">
      <c r="A15" s="78" t="s">
        <v>1</v>
      </c>
      <c r="B15" s="300" t="s">
        <v>25</v>
      </c>
      <c r="C15" s="300"/>
      <c r="D15" s="298"/>
      <c r="E15" s="291"/>
      <c r="F15" s="20" t="s">
        <v>47</v>
      </c>
      <c r="G15" s="21" t="s">
        <v>52</v>
      </c>
      <c r="H15" s="20" t="s">
        <v>39</v>
      </c>
      <c r="I15" s="291"/>
    </row>
    <row r="16" spans="1:10" s="109" customFormat="1" ht="16.5" customHeight="1">
      <c r="A16" s="67">
        <v>1</v>
      </c>
      <c r="B16" s="292" t="s">
        <v>315</v>
      </c>
      <c r="C16" s="293"/>
      <c r="D16" s="68" t="s">
        <v>318</v>
      </c>
      <c r="E16" s="19">
        <f>'ELT_III APG'!P139</f>
        <v>0</v>
      </c>
      <c r="F16" s="115">
        <f>'ELT_III APG'!M139</f>
        <v>0</v>
      </c>
      <c r="G16" s="19">
        <f>'ELT_III APG'!N139</f>
        <v>0</v>
      </c>
      <c r="H16" s="19">
        <f>'ELT_III APG'!O139</f>
        <v>0</v>
      </c>
      <c r="I16" s="19">
        <f>'ELT_III APG'!L139</f>
        <v>0</v>
      </c>
      <c r="J16" s="108"/>
    </row>
    <row r="17" spans="1:11" ht="16.5" customHeight="1">
      <c r="A17" s="70" t="s">
        <v>4</v>
      </c>
      <c r="B17" s="104" t="s">
        <v>4</v>
      </c>
      <c r="C17" s="104"/>
      <c r="D17" s="66" t="s">
        <v>5</v>
      </c>
      <c r="E17" s="71">
        <f>SUM(E16:E16)</f>
        <v>0</v>
      </c>
      <c r="F17" s="71">
        <f>SUM(F16:F16)</f>
        <v>0</v>
      </c>
      <c r="G17" s="71">
        <f>SUM(G16:G16)</f>
        <v>0</v>
      </c>
      <c r="H17" s="71">
        <f>SUM(H16:H16)</f>
        <v>0</v>
      </c>
      <c r="I17" s="71">
        <f>SUM(I16:I16)</f>
        <v>0</v>
      </c>
      <c r="J17" s="110"/>
      <c r="K17" s="110"/>
    </row>
    <row r="18" spans="1:9" ht="16.5" customHeight="1">
      <c r="A18" s="294" t="s">
        <v>383</v>
      </c>
      <c r="B18" s="294"/>
      <c r="C18" s="294"/>
      <c r="D18" s="294"/>
      <c r="E18" s="72">
        <f>ROUND(E17*F18,2)</f>
        <v>0</v>
      </c>
      <c r="F18" s="81">
        <v>0</v>
      </c>
      <c r="G18" s="16" t="s">
        <v>4</v>
      </c>
      <c r="H18" s="16" t="s">
        <v>4</v>
      </c>
      <c r="I18" s="16" t="s">
        <v>4</v>
      </c>
    </row>
    <row r="19" spans="1:9" ht="16.5" customHeight="1">
      <c r="A19" s="294" t="s">
        <v>27</v>
      </c>
      <c r="B19" s="294"/>
      <c r="C19" s="294"/>
      <c r="D19" s="294"/>
      <c r="E19" s="73">
        <f>ROUND(F19*E18,2)</f>
        <v>0</v>
      </c>
      <c r="F19" s="81">
        <v>0</v>
      </c>
      <c r="G19" s="16" t="s">
        <v>4</v>
      </c>
      <c r="H19" s="16" t="s">
        <v>4</v>
      </c>
      <c r="I19" s="16" t="s">
        <v>4</v>
      </c>
    </row>
    <row r="20" spans="1:9" ht="16.5" customHeight="1">
      <c r="A20" s="301" t="s">
        <v>4</v>
      </c>
      <c r="B20" s="301"/>
      <c r="C20" s="294" t="s">
        <v>384</v>
      </c>
      <c r="D20" s="294"/>
      <c r="E20" s="72">
        <f>ROUND((E17)*F20,2)</f>
        <v>0</v>
      </c>
      <c r="F20" s="269" t="s">
        <v>386</v>
      </c>
      <c r="G20" s="16"/>
      <c r="H20" s="16"/>
      <c r="I20" s="16" t="s">
        <v>4</v>
      </c>
    </row>
    <row r="21" spans="1:9" ht="16.5" customHeight="1">
      <c r="A21" s="301" t="s">
        <v>4</v>
      </c>
      <c r="B21" s="301"/>
      <c r="C21" s="294" t="s">
        <v>28</v>
      </c>
      <c r="D21" s="294"/>
      <c r="E21" s="71">
        <f>E17+E18+E20</f>
        <v>0</v>
      </c>
      <c r="F21" s="270"/>
      <c r="I21" s="14" t="s">
        <v>4</v>
      </c>
    </row>
    <row r="22" spans="5:6" ht="16.5" customHeight="1">
      <c r="E22" s="111"/>
      <c r="F22" s="112"/>
    </row>
    <row r="23" spans="2:5" ht="16.5" customHeight="1">
      <c r="B23" s="113"/>
      <c r="E23" s="111"/>
    </row>
    <row r="24" ht="16.5" customHeight="1"/>
    <row r="25" spans="1:4" ht="16.5" customHeight="1">
      <c r="A25" s="7" t="s">
        <v>9</v>
      </c>
      <c r="C25" s="114"/>
      <c r="D25" s="17"/>
    </row>
    <row r="26" spans="1:5" ht="16.5" customHeight="1">
      <c r="A26" s="8" t="s">
        <v>4</v>
      </c>
      <c r="C26" s="11" t="s">
        <v>10</v>
      </c>
      <c r="D26" s="12"/>
      <c r="E26" s="7"/>
    </row>
    <row r="27" spans="1:4" ht="16.5" customHeight="1">
      <c r="A27" s="8"/>
      <c r="B27" s="83" t="s">
        <v>73</v>
      </c>
      <c r="C27" s="49"/>
      <c r="D27" s="106"/>
    </row>
    <row r="28" spans="1:2" ht="16.5" customHeight="1">
      <c r="A28" s="8"/>
      <c r="B28" s="10"/>
    </row>
    <row r="29" spans="1:5" ht="16.5" customHeight="1">
      <c r="A29" s="7" t="s">
        <v>29</v>
      </c>
      <c r="B29" s="10"/>
      <c r="C29" s="114"/>
      <c r="D29" s="17"/>
      <c r="E29" s="7"/>
    </row>
    <row r="30" spans="1:5" ht="16.5" customHeight="1">
      <c r="A30" s="8" t="s">
        <v>4</v>
      </c>
      <c r="B30" s="10"/>
      <c r="C30" s="11" t="s">
        <v>10</v>
      </c>
      <c r="E30" s="12"/>
    </row>
    <row r="31" spans="1:2" ht="16.5" customHeight="1">
      <c r="A31" s="8"/>
      <c r="B31" s="11"/>
    </row>
    <row r="32" spans="1:4" ht="16.5" customHeight="1">
      <c r="A32" s="22" t="s">
        <v>44</v>
      </c>
      <c r="C32" s="18"/>
      <c r="D32" s="106"/>
    </row>
    <row r="33" ht="16.5" customHeight="1"/>
    <row r="34" ht="16.5" customHeight="1"/>
  </sheetData>
  <sheetProtection/>
  <mergeCells count="16">
    <mergeCell ref="A2:I2"/>
    <mergeCell ref="A3:I3"/>
    <mergeCell ref="A4:I4"/>
    <mergeCell ref="B14:C14"/>
    <mergeCell ref="D14:D15"/>
    <mergeCell ref="E14:E15"/>
    <mergeCell ref="F14:H14"/>
    <mergeCell ref="I14:I15"/>
    <mergeCell ref="B15:C15"/>
    <mergeCell ref="A21:B21"/>
    <mergeCell ref="C21:D21"/>
    <mergeCell ref="B16:C16"/>
    <mergeCell ref="A18:D18"/>
    <mergeCell ref="A19:D19"/>
    <mergeCell ref="A20:B20"/>
    <mergeCell ref="C20:D20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EW80"/>
  <sheetViews>
    <sheetView tabSelected="1" view="pageBreakPreview" zoomScaleSheetLayoutView="100" zoomScalePageLayoutView="0" workbookViewId="0" topLeftCell="A67">
      <selection activeCell="C80" sqref="C80"/>
    </sheetView>
  </sheetViews>
  <sheetFormatPr defaultColWidth="8.8515625" defaultRowHeight="12.75"/>
  <cols>
    <col min="1" max="1" width="8.00390625" style="28" customWidth="1"/>
    <col min="2" max="2" width="11.28125" style="28" customWidth="1"/>
    <col min="3" max="3" width="81.28125" style="28" customWidth="1"/>
    <col min="4" max="4" width="7.57421875" style="28" customWidth="1"/>
    <col min="5" max="5" width="12.7109375" style="143" customWidth="1"/>
    <col min="6" max="10" width="12.7109375" style="136" customWidth="1"/>
    <col min="11" max="11" width="12.7109375" style="143" customWidth="1"/>
    <col min="12" max="15" width="12.7109375" style="136" customWidth="1"/>
    <col min="16" max="16" width="12.7109375" style="143" customWidth="1"/>
    <col min="17" max="17" width="16.00390625" style="121" customWidth="1"/>
    <col min="18" max="233" width="8.8515625" style="53" customWidth="1"/>
    <col min="234" max="16384" width="8.8515625" style="28" customWidth="1"/>
  </cols>
  <sheetData>
    <row r="1" ht="15.75"/>
    <row r="2" spans="1:16" ht="15.75">
      <c r="A2" s="307" t="s">
        <v>34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5.75">
      <c r="A3" s="307" t="s">
        <v>319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6.5" customHeight="1">
      <c r="A4" s="309" t="s">
        <v>43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3" ht="16.5" customHeight="1">
      <c r="A5" s="27" t="s">
        <v>31</v>
      </c>
      <c r="C5" s="28" t="s">
        <v>79</v>
      </c>
    </row>
    <row r="6" spans="1:3" ht="16.5" customHeight="1">
      <c r="A6" s="27" t="s">
        <v>6</v>
      </c>
      <c r="C6" s="28" t="s">
        <v>79</v>
      </c>
    </row>
    <row r="7" spans="1:3" ht="16.5" customHeight="1">
      <c r="A7" s="27" t="s">
        <v>32</v>
      </c>
      <c r="C7" s="28" t="s">
        <v>80</v>
      </c>
    </row>
    <row r="8" spans="1:3" ht="16.5" customHeight="1">
      <c r="A8" s="29" t="s">
        <v>36</v>
      </c>
      <c r="C8" s="27"/>
    </row>
    <row r="9" ht="16.5" customHeight="1">
      <c r="A9" s="29" t="s">
        <v>381</v>
      </c>
    </row>
    <row r="10" spans="5:9" ht="16.5" customHeight="1">
      <c r="E10" s="136" t="s">
        <v>15</v>
      </c>
      <c r="G10" s="144">
        <f>P72</f>
        <v>0</v>
      </c>
      <c r="H10" s="136" t="s">
        <v>49</v>
      </c>
      <c r="I10" s="139"/>
    </row>
    <row r="11" spans="5:7" ht="16.5" customHeight="1">
      <c r="E11" s="136" t="s">
        <v>16</v>
      </c>
      <c r="G11" s="28"/>
    </row>
    <row r="12" ht="16.5" customHeight="1">
      <c r="E12" s="136"/>
    </row>
    <row r="13" spans="1:153" s="55" customFormat="1" ht="16.5" customHeight="1">
      <c r="A13" s="33" t="s">
        <v>0</v>
      </c>
      <c r="B13" s="310" t="s">
        <v>17</v>
      </c>
      <c r="C13" s="33" t="s">
        <v>37</v>
      </c>
      <c r="D13" s="311" t="s">
        <v>18</v>
      </c>
      <c r="E13" s="312" t="s">
        <v>19</v>
      </c>
      <c r="F13" s="313" t="s">
        <v>20</v>
      </c>
      <c r="G13" s="313"/>
      <c r="H13" s="313"/>
      <c r="I13" s="313"/>
      <c r="J13" s="313"/>
      <c r="K13" s="313"/>
      <c r="L13" s="313" t="s">
        <v>21</v>
      </c>
      <c r="M13" s="313"/>
      <c r="N13" s="313"/>
      <c r="O13" s="313"/>
      <c r="P13" s="313"/>
      <c r="Q13" s="121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4"/>
    </row>
    <row r="14" spans="1:153" s="55" customFormat="1" ht="45" customHeight="1">
      <c r="A14" s="51" t="s">
        <v>1</v>
      </c>
      <c r="B14" s="310"/>
      <c r="C14" s="51" t="s">
        <v>22</v>
      </c>
      <c r="D14" s="311"/>
      <c r="E14" s="312"/>
      <c r="F14" s="32" t="s">
        <v>23</v>
      </c>
      <c r="G14" s="32" t="s">
        <v>51</v>
      </c>
      <c r="H14" s="32" t="s">
        <v>38</v>
      </c>
      <c r="I14" s="32" t="s">
        <v>71</v>
      </c>
      <c r="J14" s="32" t="s">
        <v>72</v>
      </c>
      <c r="K14" s="34" t="s">
        <v>40</v>
      </c>
      <c r="L14" s="32" t="s">
        <v>69</v>
      </c>
      <c r="M14" s="32" t="s">
        <v>38</v>
      </c>
      <c r="N14" s="32" t="s">
        <v>70</v>
      </c>
      <c r="O14" s="32" t="s">
        <v>39</v>
      </c>
      <c r="P14" s="34" t="s">
        <v>41</v>
      </c>
      <c r="Q14" s="121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4"/>
    </row>
    <row r="15" spans="1:153" s="36" customFormat="1" ht="16.5" customHeight="1">
      <c r="A15" s="65"/>
      <c r="B15" s="65"/>
      <c r="C15" s="258" t="s">
        <v>54</v>
      </c>
      <c r="D15" s="62" t="s">
        <v>55</v>
      </c>
      <c r="E15" s="304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6"/>
      <c r="Q15" s="120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52"/>
    </row>
    <row r="16" spans="1:153" s="36" customFormat="1" ht="16.5" customHeight="1">
      <c r="A16" s="57">
        <v>1</v>
      </c>
      <c r="B16" s="58" t="s">
        <v>99</v>
      </c>
      <c r="C16" s="254" t="s">
        <v>340</v>
      </c>
      <c r="D16" s="56" t="s">
        <v>337</v>
      </c>
      <c r="E16" s="59">
        <v>1</v>
      </c>
      <c r="F16" s="37"/>
      <c r="G16" s="37"/>
      <c r="H16" s="37">
        <f>F16*G16</f>
        <v>0</v>
      </c>
      <c r="I16" s="37"/>
      <c r="J16" s="37"/>
      <c r="K16" s="43">
        <f>H16+I16+J16</f>
        <v>0</v>
      </c>
      <c r="L16" s="37">
        <f aca="true" t="shared" si="0" ref="L16:L27">E16*F16</f>
        <v>0</v>
      </c>
      <c r="M16" s="37">
        <f aca="true" t="shared" si="1" ref="M16:M27">E16*H16</f>
        <v>0</v>
      </c>
      <c r="N16" s="37">
        <f aca="true" t="shared" si="2" ref="N16:N27">E16*I16</f>
        <v>0</v>
      </c>
      <c r="O16" s="37">
        <f aca="true" t="shared" si="3" ref="O16:O27">E16*J16</f>
        <v>0</v>
      </c>
      <c r="P16" s="43">
        <f>SUM(L16:O16)</f>
        <v>0</v>
      </c>
      <c r="Q16" s="120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52"/>
    </row>
    <row r="17" spans="1:153" s="36" customFormat="1" ht="16.5" customHeight="1">
      <c r="A17" s="57">
        <v>2</v>
      </c>
      <c r="B17" s="58" t="s">
        <v>100</v>
      </c>
      <c r="C17" s="254" t="s">
        <v>121</v>
      </c>
      <c r="D17" s="56" t="s">
        <v>60</v>
      </c>
      <c r="E17" s="44">
        <v>387</v>
      </c>
      <c r="F17" s="37"/>
      <c r="G17" s="37"/>
      <c r="H17" s="37">
        <f>F17*G17</f>
        <v>0</v>
      </c>
      <c r="I17" s="37"/>
      <c r="J17" s="37"/>
      <c r="K17" s="43">
        <f>H17+I17+J17</f>
        <v>0</v>
      </c>
      <c r="L17" s="37">
        <f t="shared" si="0"/>
        <v>0</v>
      </c>
      <c r="M17" s="37">
        <f t="shared" si="1"/>
        <v>0</v>
      </c>
      <c r="N17" s="37">
        <f t="shared" si="2"/>
        <v>0</v>
      </c>
      <c r="O17" s="37">
        <f t="shared" si="3"/>
        <v>0</v>
      </c>
      <c r="P17" s="43">
        <f>SUM(L17:O17)</f>
        <v>0</v>
      </c>
      <c r="Q17" s="11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52"/>
    </row>
    <row r="18" spans="1:153" s="36" customFormat="1" ht="16.5" customHeight="1">
      <c r="A18" s="57">
        <v>3</v>
      </c>
      <c r="B18" s="58" t="s">
        <v>101</v>
      </c>
      <c r="C18" s="101" t="s">
        <v>120</v>
      </c>
      <c r="D18" s="56" t="s">
        <v>61</v>
      </c>
      <c r="E18" s="44">
        <v>1126.52</v>
      </c>
      <c r="F18" s="37"/>
      <c r="G18" s="37"/>
      <c r="H18" s="37">
        <f aca="true" t="shared" si="4" ref="H18:H27">F18*G18</f>
        <v>0</v>
      </c>
      <c r="I18" s="37"/>
      <c r="J18" s="37"/>
      <c r="K18" s="43">
        <f aca="true" t="shared" si="5" ref="K18:K27">H18+I18+J18</f>
        <v>0</v>
      </c>
      <c r="L18" s="37">
        <f t="shared" si="0"/>
        <v>0</v>
      </c>
      <c r="M18" s="37">
        <f t="shared" si="1"/>
        <v>0</v>
      </c>
      <c r="N18" s="37">
        <f t="shared" si="2"/>
        <v>0</v>
      </c>
      <c r="O18" s="37">
        <f t="shared" si="3"/>
        <v>0</v>
      </c>
      <c r="P18" s="43">
        <f aca="true" t="shared" si="6" ref="P18:P27">SUM(L18:O18)</f>
        <v>0</v>
      </c>
      <c r="Q18" s="11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52"/>
    </row>
    <row r="19" spans="1:153" s="36" customFormat="1" ht="16.5" customHeight="1">
      <c r="A19" s="57">
        <v>4</v>
      </c>
      <c r="B19" s="58" t="s">
        <v>102</v>
      </c>
      <c r="C19" s="101" t="s">
        <v>176</v>
      </c>
      <c r="D19" s="56" t="s">
        <v>61</v>
      </c>
      <c r="E19" s="44">
        <v>1126.52</v>
      </c>
      <c r="F19" s="37"/>
      <c r="G19" s="37"/>
      <c r="H19" s="37">
        <f>F19*G19</f>
        <v>0</v>
      </c>
      <c r="I19" s="37"/>
      <c r="J19" s="37"/>
      <c r="K19" s="43">
        <f>H19+I19+J19</f>
        <v>0</v>
      </c>
      <c r="L19" s="37">
        <f t="shared" si="0"/>
        <v>0</v>
      </c>
      <c r="M19" s="37">
        <f t="shared" si="1"/>
        <v>0</v>
      </c>
      <c r="N19" s="37">
        <f t="shared" si="2"/>
        <v>0</v>
      </c>
      <c r="O19" s="37">
        <f t="shared" si="3"/>
        <v>0</v>
      </c>
      <c r="P19" s="43">
        <f>SUM(L19:O19)</f>
        <v>0</v>
      </c>
      <c r="Q19" s="11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52"/>
    </row>
    <row r="20" spans="1:153" s="36" customFormat="1" ht="16.5" customHeight="1">
      <c r="A20" s="57">
        <v>5</v>
      </c>
      <c r="B20" s="58" t="s">
        <v>103</v>
      </c>
      <c r="C20" s="101" t="s">
        <v>119</v>
      </c>
      <c r="D20" s="56" t="s">
        <v>61</v>
      </c>
      <c r="E20" s="44">
        <v>563.26</v>
      </c>
      <c r="F20" s="46"/>
      <c r="G20" s="37"/>
      <c r="H20" s="37">
        <f t="shared" si="4"/>
        <v>0</v>
      </c>
      <c r="I20" s="37"/>
      <c r="J20" s="46"/>
      <c r="K20" s="43">
        <f t="shared" si="5"/>
        <v>0</v>
      </c>
      <c r="L20" s="37">
        <f t="shared" si="0"/>
        <v>0</v>
      </c>
      <c r="M20" s="37">
        <f t="shared" si="1"/>
        <v>0</v>
      </c>
      <c r="N20" s="37">
        <f t="shared" si="2"/>
        <v>0</v>
      </c>
      <c r="O20" s="37">
        <f t="shared" si="3"/>
        <v>0</v>
      </c>
      <c r="P20" s="43">
        <f t="shared" si="6"/>
        <v>0</v>
      </c>
      <c r="Q20" s="11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52"/>
    </row>
    <row r="21" spans="1:153" s="36" customFormat="1" ht="16.5" customHeight="1">
      <c r="A21" s="57">
        <v>6</v>
      </c>
      <c r="B21" s="58" t="s">
        <v>104</v>
      </c>
      <c r="C21" s="101" t="s">
        <v>178</v>
      </c>
      <c r="D21" s="56" t="s">
        <v>61</v>
      </c>
      <c r="E21" s="44">
        <v>396.23</v>
      </c>
      <c r="F21" s="46"/>
      <c r="G21" s="37"/>
      <c r="H21" s="37">
        <f>F21*G21</f>
        <v>0</v>
      </c>
      <c r="I21" s="37"/>
      <c r="J21" s="46"/>
      <c r="K21" s="43">
        <f>H21+I21+J21</f>
        <v>0</v>
      </c>
      <c r="L21" s="37">
        <f t="shared" si="0"/>
        <v>0</v>
      </c>
      <c r="M21" s="37">
        <f t="shared" si="1"/>
        <v>0</v>
      </c>
      <c r="N21" s="37">
        <f t="shared" si="2"/>
        <v>0</v>
      </c>
      <c r="O21" s="37">
        <f t="shared" si="3"/>
        <v>0</v>
      </c>
      <c r="P21" s="43">
        <f>SUM(L21:O21)</f>
        <v>0</v>
      </c>
      <c r="Q21" s="11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52"/>
    </row>
    <row r="22" spans="1:153" s="36" customFormat="1" ht="16.5" customHeight="1">
      <c r="A22" s="57">
        <v>7</v>
      </c>
      <c r="B22" s="58" t="s">
        <v>105</v>
      </c>
      <c r="C22" s="101" t="s">
        <v>175</v>
      </c>
      <c r="D22" s="56" t="s">
        <v>61</v>
      </c>
      <c r="E22" s="44">
        <v>563.26</v>
      </c>
      <c r="F22" s="37"/>
      <c r="G22" s="37"/>
      <c r="H22" s="37">
        <f>F22*G22</f>
        <v>0</v>
      </c>
      <c r="I22" s="37"/>
      <c r="J22" s="37"/>
      <c r="K22" s="43">
        <f>H22+I22+J22</f>
        <v>0</v>
      </c>
      <c r="L22" s="37">
        <f t="shared" si="0"/>
        <v>0</v>
      </c>
      <c r="M22" s="37">
        <f t="shared" si="1"/>
        <v>0</v>
      </c>
      <c r="N22" s="37">
        <f t="shared" si="2"/>
        <v>0</v>
      </c>
      <c r="O22" s="37">
        <f t="shared" si="3"/>
        <v>0</v>
      </c>
      <c r="P22" s="43">
        <f>SUM(L22:O22)</f>
        <v>0</v>
      </c>
      <c r="Q22" s="11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52"/>
    </row>
    <row r="23" spans="1:153" s="36" customFormat="1" ht="16.5" customHeight="1">
      <c r="A23" s="57">
        <v>8</v>
      </c>
      <c r="B23" s="58" t="s">
        <v>106</v>
      </c>
      <c r="C23" s="101" t="s">
        <v>177</v>
      </c>
      <c r="D23" s="56" t="s">
        <v>61</v>
      </c>
      <c r="E23" s="44">
        <v>1428.33</v>
      </c>
      <c r="F23" s="46"/>
      <c r="G23" s="37"/>
      <c r="H23" s="37">
        <f>F23*G23</f>
        <v>0</v>
      </c>
      <c r="I23" s="37"/>
      <c r="J23" s="46"/>
      <c r="K23" s="43">
        <f>H23+I23+J23</f>
        <v>0</v>
      </c>
      <c r="L23" s="37">
        <f t="shared" si="0"/>
        <v>0</v>
      </c>
      <c r="M23" s="37">
        <f t="shared" si="1"/>
        <v>0</v>
      </c>
      <c r="N23" s="37">
        <f t="shared" si="2"/>
        <v>0</v>
      </c>
      <c r="O23" s="37">
        <f t="shared" si="3"/>
        <v>0</v>
      </c>
      <c r="P23" s="43">
        <f>SUM(L23:O23)</f>
        <v>0</v>
      </c>
      <c r="Q23" s="11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52"/>
    </row>
    <row r="24" spans="1:153" s="36" customFormat="1" ht="16.5" customHeight="1">
      <c r="A24" s="57">
        <v>9</v>
      </c>
      <c r="B24" s="58" t="s">
        <v>107</v>
      </c>
      <c r="C24" s="84" t="s">
        <v>122</v>
      </c>
      <c r="D24" s="56" t="s">
        <v>60</v>
      </c>
      <c r="E24" s="44">
        <v>8.7</v>
      </c>
      <c r="F24" s="46"/>
      <c r="G24" s="37"/>
      <c r="H24" s="37">
        <f t="shared" si="4"/>
        <v>0</v>
      </c>
      <c r="I24" s="37"/>
      <c r="J24" s="46"/>
      <c r="K24" s="43">
        <f t="shared" si="5"/>
        <v>0</v>
      </c>
      <c r="L24" s="37">
        <f t="shared" si="0"/>
        <v>0</v>
      </c>
      <c r="M24" s="37">
        <f t="shared" si="1"/>
        <v>0</v>
      </c>
      <c r="N24" s="37">
        <f t="shared" si="2"/>
        <v>0</v>
      </c>
      <c r="O24" s="37">
        <f t="shared" si="3"/>
        <v>0</v>
      </c>
      <c r="P24" s="43">
        <f t="shared" si="6"/>
        <v>0</v>
      </c>
      <c r="Q24" s="11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52"/>
    </row>
    <row r="25" spans="1:153" s="36" customFormat="1" ht="16.5" customHeight="1">
      <c r="A25" s="57">
        <v>10</v>
      </c>
      <c r="B25" s="58" t="s">
        <v>108</v>
      </c>
      <c r="C25" s="84" t="s">
        <v>123</v>
      </c>
      <c r="D25" s="56" t="s">
        <v>61</v>
      </c>
      <c r="E25" s="44">
        <v>366.31</v>
      </c>
      <c r="F25" s="46"/>
      <c r="G25" s="37"/>
      <c r="H25" s="37">
        <f t="shared" si="4"/>
        <v>0</v>
      </c>
      <c r="I25" s="37"/>
      <c r="J25" s="46"/>
      <c r="K25" s="43">
        <f t="shared" si="5"/>
        <v>0</v>
      </c>
      <c r="L25" s="37">
        <f t="shared" si="0"/>
        <v>0</v>
      </c>
      <c r="M25" s="37">
        <f t="shared" si="1"/>
        <v>0</v>
      </c>
      <c r="N25" s="37">
        <f t="shared" si="2"/>
        <v>0</v>
      </c>
      <c r="O25" s="37">
        <f t="shared" si="3"/>
        <v>0</v>
      </c>
      <c r="P25" s="43">
        <f t="shared" si="6"/>
        <v>0</v>
      </c>
      <c r="Q25" s="119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52"/>
    </row>
    <row r="26" spans="1:153" s="36" customFormat="1" ht="16.5" customHeight="1">
      <c r="A26" s="57">
        <v>11</v>
      </c>
      <c r="B26" s="58" t="s">
        <v>109</v>
      </c>
      <c r="C26" s="84" t="s">
        <v>82</v>
      </c>
      <c r="D26" s="56" t="s">
        <v>14</v>
      </c>
      <c r="E26" s="59">
        <v>27</v>
      </c>
      <c r="F26" s="37"/>
      <c r="G26" s="37"/>
      <c r="H26" s="37">
        <f t="shared" si="4"/>
        <v>0</v>
      </c>
      <c r="I26" s="37"/>
      <c r="J26" s="46"/>
      <c r="K26" s="43">
        <f t="shared" si="5"/>
        <v>0</v>
      </c>
      <c r="L26" s="37">
        <f t="shared" si="0"/>
        <v>0</v>
      </c>
      <c r="M26" s="37">
        <f t="shared" si="1"/>
        <v>0</v>
      </c>
      <c r="N26" s="37">
        <f t="shared" si="2"/>
        <v>0</v>
      </c>
      <c r="O26" s="37">
        <f t="shared" si="3"/>
        <v>0</v>
      </c>
      <c r="P26" s="43">
        <f t="shared" si="6"/>
        <v>0</v>
      </c>
      <c r="Q26" s="119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52"/>
    </row>
    <row r="27" spans="1:153" s="36" customFormat="1" ht="16.5" customHeight="1">
      <c r="A27" s="57">
        <v>12</v>
      </c>
      <c r="B27" s="58" t="s">
        <v>110</v>
      </c>
      <c r="C27" s="84" t="s">
        <v>83</v>
      </c>
      <c r="D27" s="56" t="s">
        <v>11</v>
      </c>
      <c r="E27" s="44">
        <v>52</v>
      </c>
      <c r="F27" s="37"/>
      <c r="G27" s="37"/>
      <c r="H27" s="37">
        <f t="shared" si="4"/>
        <v>0</v>
      </c>
      <c r="I27" s="37"/>
      <c r="J27" s="46"/>
      <c r="K27" s="43">
        <f t="shared" si="5"/>
        <v>0</v>
      </c>
      <c r="L27" s="37">
        <f t="shared" si="0"/>
        <v>0</v>
      </c>
      <c r="M27" s="37">
        <f t="shared" si="1"/>
        <v>0</v>
      </c>
      <c r="N27" s="37">
        <f t="shared" si="2"/>
        <v>0</v>
      </c>
      <c r="O27" s="37">
        <f t="shared" si="3"/>
        <v>0</v>
      </c>
      <c r="P27" s="43">
        <f t="shared" si="6"/>
        <v>0</v>
      </c>
      <c r="Q27" s="119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52"/>
    </row>
    <row r="28" spans="1:153" s="36" customFormat="1" ht="16.5" customHeight="1">
      <c r="A28" s="216"/>
      <c r="B28" s="216"/>
      <c r="C28" s="259" t="s">
        <v>127</v>
      </c>
      <c r="D28" s="62" t="s">
        <v>55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120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52"/>
    </row>
    <row r="29" spans="1:153" s="36" customFormat="1" ht="16.5" customHeight="1">
      <c r="A29" s="224"/>
      <c r="B29" s="224"/>
      <c r="C29" s="314" t="s">
        <v>266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129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52"/>
    </row>
    <row r="30" spans="1:153" s="36" customFormat="1" ht="16.5" customHeight="1">
      <c r="A30" s="281" t="s">
        <v>395</v>
      </c>
      <c r="B30" s="282" t="s">
        <v>111</v>
      </c>
      <c r="C30" s="283" t="s">
        <v>366</v>
      </c>
      <c r="D30" s="56" t="s">
        <v>61</v>
      </c>
      <c r="E30" s="44">
        <v>474.72</v>
      </c>
      <c r="F30" s="37"/>
      <c r="G30" s="37"/>
      <c r="H30" s="37">
        <f aca="true" t="shared" si="7" ref="H30:H40">F30*G30</f>
        <v>0</v>
      </c>
      <c r="I30" s="37"/>
      <c r="J30" s="37"/>
      <c r="K30" s="43">
        <f aca="true" t="shared" si="8" ref="K30:K40">H30+I30+J30</f>
        <v>0</v>
      </c>
      <c r="L30" s="37">
        <f>E30*F30</f>
        <v>0</v>
      </c>
      <c r="M30" s="37">
        <f>E30*H30</f>
        <v>0</v>
      </c>
      <c r="N30" s="37">
        <f>E30*I30</f>
        <v>0</v>
      </c>
      <c r="O30" s="37">
        <f>E30*J30</f>
        <v>0</v>
      </c>
      <c r="P30" s="43">
        <f>SUM(L30:O30)</f>
        <v>0</v>
      </c>
      <c r="Q30" s="119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52"/>
    </row>
    <row r="31" spans="1:153" s="36" customFormat="1" ht="16.5" customHeight="1">
      <c r="A31" s="57">
        <v>14</v>
      </c>
      <c r="B31" s="56" t="s">
        <v>112</v>
      </c>
      <c r="C31" s="26" t="s">
        <v>367</v>
      </c>
      <c r="D31" s="56" t="s">
        <v>61</v>
      </c>
      <c r="E31" s="44">
        <v>1265.92</v>
      </c>
      <c r="F31" s="37"/>
      <c r="G31" s="37"/>
      <c r="H31" s="131">
        <f>F31*G31</f>
        <v>0</v>
      </c>
      <c r="I31" s="37"/>
      <c r="J31" s="133"/>
      <c r="K31" s="43">
        <f t="shared" si="8"/>
        <v>0</v>
      </c>
      <c r="L31" s="37">
        <f>E31*F31</f>
        <v>0</v>
      </c>
      <c r="M31" s="37">
        <f>E31*H31</f>
        <v>0</v>
      </c>
      <c r="N31" s="37">
        <f>E31*I31</f>
        <v>0</v>
      </c>
      <c r="O31" s="37">
        <f>E31*J31</f>
        <v>0</v>
      </c>
      <c r="P31" s="43">
        <f>SUM(L31:O31)</f>
        <v>0</v>
      </c>
      <c r="Q31" s="119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52"/>
    </row>
    <row r="32" spans="1:153" s="36" customFormat="1" ht="16.5" customHeight="1">
      <c r="A32" s="57">
        <v>15</v>
      </c>
      <c r="B32" s="58" t="s">
        <v>113</v>
      </c>
      <c r="C32" s="26" t="s">
        <v>81</v>
      </c>
      <c r="D32" s="56" t="s">
        <v>61</v>
      </c>
      <c r="E32" s="260">
        <v>625.71</v>
      </c>
      <c r="F32" s="37"/>
      <c r="G32" s="37"/>
      <c r="H32" s="37">
        <f>F32*G32</f>
        <v>0</v>
      </c>
      <c r="I32" s="37"/>
      <c r="J32" s="37"/>
      <c r="K32" s="43">
        <f>H32+I32+J32</f>
        <v>0</v>
      </c>
      <c r="L32" s="37">
        <f>E32*F32</f>
        <v>0</v>
      </c>
      <c r="M32" s="37">
        <f>E32*H32</f>
        <v>0</v>
      </c>
      <c r="N32" s="37">
        <f>E32*I32</f>
        <v>0</v>
      </c>
      <c r="O32" s="37">
        <f>E32*J32</f>
        <v>0</v>
      </c>
      <c r="P32" s="43">
        <f>SUM(L32:O32)</f>
        <v>0</v>
      </c>
      <c r="Q32" s="119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52"/>
    </row>
    <row r="33" spans="1:153" s="36" customFormat="1" ht="16.5" customHeight="1">
      <c r="A33" s="57">
        <v>16</v>
      </c>
      <c r="B33" s="56" t="s">
        <v>114</v>
      </c>
      <c r="C33" s="26" t="s">
        <v>368</v>
      </c>
      <c r="D33" s="56" t="s">
        <v>61</v>
      </c>
      <c r="E33" s="260">
        <v>1668.56</v>
      </c>
      <c r="F33" s="37"/>
      <c r="G33" s="37"/>
      <c r="H33" s="131">
        <f>F33*G33</f>
        <v>0</v>
      </c>
      <c r="I33" s="37"/>
      <c r="J33" s="133"/>
      <c r="K33" s="43">
        <f>H33+I33+J33</f>
        <v>0</v>
      </c>
      <c r="L33" s="37">
        <f>E33*F33</f>
        <v>0</v>
      </c>
      <c r="M33" s="37">
        <f>E33*H33</f>
        <v>0</v>
      </c>
      <c r="N33" s="37">
        <f>E33*I33</f>
        <v>0</v>
      </c>
      <c r="O33" s="37">
        <f>E33*J33</f>
        <v>0</v>
      </c>
      <c r="P33" s="43">
        <f>SUM(L33:O33)</f>
        <v>0</v>
      </c>
      <c r="Q33" s="11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52"/>
    </row>
    <row r="34" spans="1:153" s="36" customFormat="1" ht="16.5" customHeight="1">
      <c r="A34" s="224"/>
      <c r="B34" s="224"/>
      <c r="C34" s="314" t="s">
        <v>85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130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52"/>
    </row>
    <row r="35" spans="1:153" s="36" customFormat="1" ht="34.5" customHeight="1">
      <c r="A35" s="57">
        <v>17</v>
      </c>
      <c r="B35" s="56" t="s">
        <v>115</v>
      </c>
      <c r="C35" s="101" t="s">
        <v>267</v>
      </c>
      <c r="D35" s="56" t="s">
        <v>60</v>
      </c>
      <c r="E35" s="44">
        <v>49</v>
      </c>
      <c r="F35" s="37"/>
      <c r="G35" s="37"/>
      <c r="H35" s="131">
        <f t="shared" si="7"/>
        <v>0</v>
      </c>
      <c r="I35" s="131"/>
      <c r="J35" s="131"/>
      <c r="K35" s="44">
        <f t="shared" si="8"/>
        <v>0</v>
      </c>
      <c r="L35" s="131">
        <f aca="true" t="shared" si="9" ref="L35:L40">E35*F35</f>
        <v>0</v>
      </c>
      <c r="M35" s="131">
        <f aca="true" t="shared" si="10" ref="M35:M40">E35*H35</f>
        <v>0</v>
      </c>
      <c r="N35" s="131">
        <f aca="true" t="shared" si="11" ref="N35:N40">E35*I35</f>
        <v>0</v>
      </c>
      <c r="O35" s="131">
        <f aca="true" t="shared" si="12" ref="O35:O40">E35*J35</f>
        <v>0</v>
      </c>
      <c r="P35" s="44">
        <f aca="true" t="shared" si="13" ref="P35:P40">SUM(L35:O35)</f>
        <v>0</v>
      </c>
      <c r="Q35" s="119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52"/>
    </row>
    <row r="36" spans="1:153" s="36" customFormat="1" ht="34.5" customHeight="1">
      <c r="A36" s="57">
        <v>18</v>
      </c>
      <c r="B36" s="56" t="s">
        <v>116</v>
      </c>
      <c r="C36" s="101" t="s">
        <v>268</v>
      </c>
      <c r="D36" s="56" t="s">
        <v>60</v>
      </c>
      <c r="E36" s="44">
        <v>21.8</v>
      </c>
      <c r="F36" s="37"/>
      <c r="G36" s="37"/>
      <c r="H36" s="131">
        <f t="shared" si="7"/>
        <v>0</v>
      </c>
      <c r="I36" s="37"/>
      <c r="J36" s="133"/>
      <c r="K36" s="44">
        <f t="shared" si="8"/>
        <v>0</v>
      </c>
      <c r="L36" s="131">
        <f t="shared" si="9"/>
        <v>0</v>
      </c>
      <c r="M36" s="131">
        <f t="shared" si="10"/>
        <v>0</v>
      </c>
      <c r="N36" s="131">
        <f t="shared" si="11"/>
        <v>0</v>
      </c>
      <c r="O36" s="131">
        <f t="shared" si="12"/>
        <v>0</v>
      </c>
      <c r="P36" s="44">
        <f t="shared" si="13"/>
        <v>0</v>
      </c>
      <c r="Q36" s="119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52"/>
    </row>
    <row r="37" spans="1:153" s="36" customFormat="1" ht="16.5" customHeight="1">
      <c r="A37" s="57">
        <v>19</v>
      </c>
      <c r="B37" s="56" t="s">
        <v>128</v>
      </c>
      <c r="C37" s="254" t="s">
        <v>62</v>
      </c>
      <c r="D37" s="56" t="s">
        <v>60</v>
      </c>
      <c r="E37" s="44">
        <v>70.8</v>
      </c>
      <c r="F37" s="37"/>
      <c r="G37" s="37"/>
      <c r="H37" s="131">
        <f t="shared" si="7"/>
        <v>0</v>
      </c>
      <c r="I37" s="37"/>
      <c r="J37" s="133"/>
      <c r="K37" s="44">
        <f t="shared" si="8"/>
        <v>0</v>
      </c>
      <c r="L37" s="131">
        <f t="shared" si="9"/>
        <v>0</v>
      </c>
      <c r="M37" s="131">
        <f t="shared" si="10"/>
        <v>0</v>
      </c>
      <c r="N37" s="131">
        <f t="shared" si="11"/>
        <v>0</v>
      </c>
      <c r="O37" s="131">
        <f t="shared" si="12"/>
        <v>0</v>
      </c>
      <c r="P37" s="44">
        <f t="shared" si="13"/>
        <v>0</v>
      </c>
      <c r="Q37" s="119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52"/>
    </row>
    <row r="38" spans="1:153" s="36" customFormat="1" ht="34.5" customHeight="1">
      <c r="A38" s="57">
        <v>20</v>
      </c>
      <c r="B38" s="56" t="s">
        <v>129</v>
      </c>
      <c r="C38" s="101" t="s">
        <v>343</v>
      </c>
      <c r="D38" s="56" t="s">
        <v>61</v>
      </c>
      <c r="E38" s="44">
        <v>6.76</v>
      </c>
      <c r="F38" s="37"/>
      <c r="G38" s="37"/>
      <c r="H38" s="131">
        <f t="shared" si="7"/>
        <v>0</v>
      </c>
      <c r="I38" s="37"/>
      <c r="J38" s="133"/>
      <c r="K38" s="44">
        <f t="shared" si="8"/>
        <v>0</v>
      </c>
      <c r="L38" s="131">
        <f t="shared" si="9"/>
        <v>0</v>
      </c>
      <c r="M38" s="131">
        <f t="shared" si="10"/>
        <v>0</v>
      </c>
      <c r="N38" s="131">
        <f t="shared" si="11"/>
        <v>0</v>
      </c>
      <c r="O38" s="131">
        <f t="shared" si="12"/>
        <v>0</v>
      </c>
      <c r="P38" s="44">
        <f t="shared" si="13"/>
        <v>0</v>
      </c>
      <c r="Q38" s="119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52"/>
    </row>
    <row r="39" spans="1:153" s="36" customFormat="1" ht="34.5" customHeight="1">
      <c r="A39" s="57">
        <v>21</v>
      </c>
      <c r="B39" s="56" t="s">
        <v>130</v>
      </c>
      <c r="C39" s="101" t="s">
        <v>342</v>
      </c>
      <c r="D39" s="56" t="s">
        <v>61</v>
      </c>
      <c r="E39" s="44">
        <v>5.01</v>
      </c>
      <c r="F39" s="37"/>
      <c r="G39" s="37"/>
      <c r="H39" s="131">
        <f t="shared" si="7"/>
        <v>0</v>
      </c>
      <c r="I39" s="37"/>
      <c r="J39" s="133"/>
      <c r="K39" s="44">
        <f t="shared" si="8"/>
        <v>0</v>
      </c>
      <c r="L39" s="131">
        <f t="shared" si="9"/>
        <v>0</v>
      </c>
      <c r="M39" s="131">
        <f t="shared" si="10"/>
        <v>0</v>
      </c>
      <c r="N39" s="131">
        <f t="shared" si="11"/>
        <v>0</v>
      </c>
      <c r="O39" s="131">
        <f t="shared" si="12"/>
        <v>0</v>
      </c>
      <c r="P39" s="44">
        <f t="shared" si="13"/>
        <v>0</v>
      </c>
      <c r="Q39" s="119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52"/>
    </row>
    <row r="40" spans="1:153" s="36" customFormat="1" ht="16.5" customHeight="1">
      <c r="A40" s="57">
        <v>22</v>
      </c>
      <c r="B40" s="56" t="s">
        <v>131</v>
      </c>
      <c r="C40" s="101" t="s">
        <v>76</v>
      </c>
      <c r="D40" s="56" t="s">
        <v>61</v>
      </c>
      <c r="E40" s="44">
        <v>16.28</v>
      </c>
      <c r="F40" s="37"/>
      <c r="G40" s="37"/>
      <c r="H40" s="131">
        <f t="shared" si="7"/>
        <v>0</v>
      </c>
      <c r="I40" s="37"/>
      <c r="J40" s="133"/>
      <c r="K40" s="44">
        <f t="shared" si="8"/>
        <v>0</v>
      </c>
      <c r="L40" s="131">
        <f t="shared" si="9"/>
        <v>0</v>
      </c>
      <c r="M40" s="131">
        <f t="shared" si="10"/>
        <v>0</v>
      </c>
      <c r="N40" s="131">
        <f t="shared" si="11"/>
        <v>0</v>
      </c>
      <c r="O40" s="131">
        <f t="shared" si="12"/>
        <v>0</v>
      </c>
      <c r="P40" s="44">
        <f t="shared" si="13"/>
        <v>0</v>
      </c>
      <c r="Q40" s="119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52"/>
    </row>
    <row r="41" spans="1:153" s="36" customFormat="1" ht="16.5" customHeight="1">
      <c r="A41" s="302"/>
      <c r="B41" s="303"/>
      <c r="C41" s="259" t="s">
        <v>126</v>
      </c>
      <c r="D41" s="62" t="s">
        <v>55</v>
      </c>
      <c r="E41" s="304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6"/>
      <c r="Q41" s="119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52"/>
    </row>
    <row r="42" spans="1:153" s="36" customFormat="1" ht="16.5" customHeight="1">
      <c r="A42" s="57">
        <v>23</v>
      </c>
      <c r="B42" s="56" t="s">
        <v>132</v>
      </c>
      <c r="C42" s="101" t="s">
        <v>84</v>
      </c>
      <c r="D42" s="56" t="s">
        <v>60</v>
      </c>
      <c r="E42" s="44">
        <v>3627.3</v>
      </c>
      <c r="F42" s="127"/>
      <c r="G42" s="37"/>
      <c r="H42" s="127">
        <f>F42*G42</f>
        <v>0</v>
      </c>
      <c r="I42" s="127"/>
      <c r="J42" s="127"/>
      <c r="K42" s="132">
        <f>H42+I42+J42</f>
        <v>0</v>
      </c>
      <c r="L42" s="127">
        <f>E42*F42</f>
        <v>0</v>
      </c>
      <c r="M42" s="127">
        <f>E42*H42</f>
        <v>0</v>
      </c>
      <c r="N42" s="127">
        <f>E42*I42</f>
        <v>0</v>
      </c>
      <c r="O42" s="127">
        <f>E42*J42</f>
        <v>0</v>
      </c>
      <c r="P42" s="132">
        <f>SUM(L42:O42)</f>
        <v>0</v>
      </c>
      <c r="Q42" s="119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52"/>
    </row>
    <row r="43" spans="1:153" s="36" customFormat="1" ht="16.5" customHeight="1">
      <c r="A43" s="57">
        <v>24</v>
      </c>
      <c r="B43" s="56" t="s">
        <v>133</v>
      </c>
      <c r="C43" s="101" t="s">
        <v>124</v>
      </c>
      <c r="D43" s="56" t="s">
        <v>60</v>
      </c>
      <c r="E43" s="44">
        <v>6.7</v>
      </c>
      <c r="F43" s="37"/>
      <c r="G43" s="37"/>
      <c r="H43" s="37">
        <f>F43*G43</f>
        <v>0</v>
      </c>
      <c r="I43" s="37"/>
      <c r="J43" s="37"/>
      <c r="K43" s="43">
        <f>H43+I43+J43</f>
        <v>0</v>
      </c>
      <c r="L43" s="37">
        <f>E43*F43</f>
        <v>0</v>
      </c>
      <c r="M43" s="37">
        <f>E43*H43</f>
        <v>0</v>
      </c>
      <c r="N43" s="37">
        <f>E43*I43</f>
        <v>0</v>
      </c>
      <c r="O43" s="37">
        <f>E43*J43</f>
        <v>0</v>
      </c>
      <c r="P43" s="43">
        <f>SUM(L43:O43)</f>
        <v>0</v>
      </c>
      <c r="Q43" s="119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52"/>
    </row>
    <row r="44" spans="1:153" s="36" customFormat="1" ht="16.5" customHeight="1">
      <c r="A44" s="57">
        <v>25</v>
      </c>
      <c r="B44" s="56" t="s">
        <v>134</v>
      </c>
      <c r="C44" s="101" t="s">
        <v>125</v>
      </c>
      <c r="D44" s="56" t="s">
        <v>60</v>
      </c>
      <c r="E44" s="44">
        <v>6.7</v>
      </c>
      <c r="F44" s="37"/>
      <c r="G44" s="37"/>
      <c r="H44" s="37">
        <f>F44*G44</f>
        <v>0</v>
      </c>
      <c r="I44" s="37"/>
      <c r="J44" s="37"/>
      <c r="K44" s="43">
        <f>H44+I44+J44</f>
        <v>0</v>
      </c>
      <c r="L44" s="37">
        <f>E44*F44</f>
        <v>0</v>
      </c>
      <c r="M44" s="37">
        <f>E44*H44</f>
        <v>0</v>
      </c>
      <c r="N44" s="37">
        <f>E44*I44</f>
        <v>0</v>
      </c>
      <c r="O44" s="37">
        <f>E44*J44</f>
        <v>0</v>
      </c>
      <c r="P44" s="43">
        <f>SUM(L44:O44)</f>
        <v>0</v>
      </c>
      <c r="Q44" s="119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52"/>
    </row>
    <row r="45" spans="1:153" s="36" customFormat="1" ht="16.5" customHeight="1">
      <c r="A45" s="223"/>
      <c r="B45" s="223"/>
      <c r="C45" s="257" t="s">
        <v>57</v>
      </c>
      <c r="D45" s="62" t="s">
        <v>55</v>
      </c>
      <c r="E45" s="304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6"/>
      <c r="Q45" s="119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52"/>
    </row>
    <row r="46" spans="1:153" s="36" customFormat="1" ht="16.5" customHeight="1">
      <c r="A46" s="57">
        <v>26</v>
      </c>
      <c r="B46" s="56" t="s">
        <v>135</v>
      </c>
      <c r="C46" s="101" t="s">
        <v>68</v>
      </c>
      <c r="D46" s="56" t="s">
        <v>11</v>
      </c>
      <c r="E46" s="44">
        <v>748.03</v>
      </c>
      <c r="F46" s="37"/>
      <c r="G46" s="37"/>
      <c r="H46" s="37">
        <f>F46*G46</f>
        <v>0</v>
      </c>
      <c r="I46" s="46"/>
      <c r="J46" s="46"/>
      <c r="K46" s="43">
        <f>H46+I46+J46</f>
        <v>0</v>
      </c>
      <c r="L46" s="37">
        <f>E46*F46</f>
        <v>0</v>
      </c>
      <c r="M46" s="37">
        <f>E46*H46</f>
        <v>0</v>
      </c>
      <c r="N46" s="37">
        <f>E46*I46</f>
        <v>0</v>
      </c>
      <c r="O46" s="37">
        <f>E46*J46</f>
        <v>0</v>
      </c>
      <c r="P46" s="43">
        <f>SUM(L46:O46)</f>
        <v>0</v>
      </c>
      <c r="Q46" s="119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52"/>
    </row>
    <row r="47" spans="1:153" s="36" customFormat="1" ht="16.5" customHeight="1">
      <c r="A47" s="102"/>
      <c r="B47" s="62"/>
      <c r="C47" s="257" t="s">
        <v>59</v>
      </c>
      <c r="D47" s="62" t="s">
        <v>55</v>
      </c>
      <c r="E47" s="304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6"/>
      <c r="Q47" s="119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52"/>
    </row>
    <row r="48" spans="1:153" s="36" customFormat="1" ht="16.5" customHeight="1">
      <c r="A48" s="57">
        <v>27</v>
      </c>
      <c r="B48" s="56" t="s">
        <v>136</v>
      </c>
      <c r="C48" s="152" t="s">
        <v>154</v>
      </c>
      <c r="D48" s="24" t="s">
        <v>11</v>
      </c>
      <c r="E48" s="44">
        <v>38</v>
      </c>
      <c r="F48" s="37"/>
      <c r="G48" s="37"/>
      <c r="H48" s="37">
        <f>F48*G48</f>
        <v>0</v>
      </c>
      <c r="I48" s="37"/>
      <c r="J48" s="37"/>
      <c r="K48" s="43">
        <f>H48+I48+J48</f>
        <v>0</v>
      </c>
      <c r="L48" s="37">
        <f>E48*F48</f>
        <v>0</v>
      </c>
      <c r="M48" s="37">
        <f>E48*H48</f>
        <v>0</v>
      </c>
      <c r="N48" s="37">
        <f>E48*I48</f>
        <v>0</v>
      </c>
      <c r="O48" s="37">
        <f>E48*J48</f>
        <v>0</v>
      </c>
      <c r="P48" s="43">
        <f>SUM(M48:O48)</f>
        <v>0</v>
      </c>
      <c r="Q48" s="119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52"/>
    </row>
    <row r="49" spans="1:153" s="36" customFormat="1" ht="16.5" customHeight="1">
      <c r="A49" s="223"/>
      <c r="B49" s="223"/>
      <c r="C49" s="257" t="s">
        <v>64</v>
      </c>
      <c r="D49" s="62" t="s">
        <v>55</v>
      </c>
      <c r="E49" s="304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6"/>
      <c r="Q49" s="119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52"/>
    </row>
    <row r="50" spans="1:153" s="36" customFormat="1" ht="16.5" customHeight="1">
      <c r="A50" s="57">
        <v>28</v>
      </c>
      <c r="B50" s="56" t="s">
        <v>137</v>
      </c>
      <c r="C50" s="101" t="s">
        <v>65</v>
      </c>
      <c r="D50" s="56" t="s">
        <v>60</v>
      </c>
      <c r="E50" s="44">
        <v>6282</v>
      </c>
      <c r="F50" s="127"/>
      <c r="G50" s="37"/>
      <c r="H50" s="127">
        <f>F50*G50</f>
        <v>0</v>
      </c>
      <c r="I50" s="127"/>
      <c r="J50" s="127"/>
      <c r="K50" s="132">
        <f>H50+I50+J50</f>
        <v>0</v>
      </c>
      <c r="L50" s="127">
        <f>E50*F50</f>
        <v>0</v>
      </c>
      <c r="M50" s="127">
        <f>E50*H50</f>
        <v>0</v>
      </c>
      <c r="N50" s="127">
        <f>E50*I50</f>
        <v>0</v>
      </c>
      <c r="O50" s="127">
        <f>E50*J50</f>
        <v>0</v>
      </c>
      <c r="P50" s="132">
        <f>SUM(L50:O50)</f>
        <v>0</v>
      </c>
      <c r="Q50" s="119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52"/>
    </row>
    <row r="51" spans="1:153" s="36" customFormat="1" ht="16.5" customHeight="1">
      <c r="A51" s="57">
        <v>29</v>
      </c>
      <c r="B51" s="56" t="s">
        <v>138</v>
      </c>
      <c r="C51" s="101" t="s">
        <v>353</v>
      </c>
      <c r="D51" s="56" t="s">
        <v>14</v>
      </c>
      <c r="E51" s="59">
        <v>6</v>
      </c>
      <c r="F51" s="37"/>
      <c r="G51" s="37"/>
      <c r="H51" s="127">
        <f>F51*G51</f>
        <v>0</v>
      </c>
      <c r="I51" s="37"/>
      <c r="J51" s="37"/>
      <c r="K51" s="132">
        <f>H51+I51+J51</f>
        <v>0</v>
      </c>
      <c r="L51" s="127">
        <f>E51*F51</f>
        <v>0</v>
      </c>
      <c r="M51" s="127">
        <f>E51*H51</f>
        <v>0</v>
      </c>
      <c r="N51" s="127">
        <f>E51*I51</f>
        <v>0</v>
      </c>
      <c r="O51" s="127">
        <f>E51*J51</f>
        <v>0</v>
      </c>
      <c r="P51" s="132">
        <f>SUM(L51:O51)</f>
        <v>0</v>
      </c>
      <c r="Q51" s="119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52"/>
    </row>
    <row r="52" spans="1:153" s="36" customFormat="1" ht="16.5" customHeight="1">
      <c r="A52" s="57">
        <v>30</v>
      </c>
      <c r="B52" s="56" t="s">
        <v>139</v>
      </c>
      <c r="C52" s="101" t="s">
        <v>354</v>
      </c>
      <c r="D52" s="56" t="s">
        <v>14</v>
      </c>
      <c r="E52" s="59">
        <v>9</v>
      </c>
      <c r="F52" s="37"/>
      <c r="G52" s="37"/>
      <c r="H52" s="127">
        <f>F52*G52</f>
        <v>0</v>
      </c>
      <c r="I52" s="37"/>
      <c r="J52" s="37"/>
      <c r="K52" s="132">
        <f>H52+I52+J52</f>
        <v>0</v>
      </c>
      <c r="L52" s="127">
        <f>E52*F52</f>
        <v>0</v>
      </c>
      <c r="M52" s="127">
        <f>E52*H52</f>
        <v>0</v>
      </c>
      <c r="N52" s="127">
        <f>E52*I52</f>
        <v>0</v>
      </c>
      <c r="O52" s="127">
        <f>E52*J52</f>
        <v>0</v>
      </c>
      <c r="P52" s="132">
        <f>SUM(L52:O52)</f>
        <v>0</v>
      </c>
      <c r="Q52" s="119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52"/>
    </row>
    <row r="53" spans="1:153" s="36" customFormat="1" ht="47.25">
      <c r="A53" s="57">
        <v>31</v>
      </c>
      <c r="B53" s="56" t="s">
        <v>140</v>
      </c>
      <c r="C53" s="101" t="s">
        <v>355</v>
      </c>
      <c r="D53" s="56" t="s">
        <v>14</v>
      </c>
      <c r="E53" s="59">
        <v>4</v>
      </c>
      <c r="F53" s="87"/>
      <c r="G53" s="37"/>
      <c r="H53" s="127">
        <f>F53*G53</f>
        <v>0</v>
      </c>
      <c r="I53" s="37"/>
      <c r="J53" s="37"/>
      <c r="K53" s="132">
        <f>H53+I53+J53</f>
        <v>0</v>
      </c>
      <c r="L53" s="127">
        <f>E53*F53</f>
        <v>0</v>
      </c>
      <c r="M53" s="127">
        <f>E53*H53</f>
        <v>0</v>
      </c>
      <c r="N53" s="127">
        <f>E53*I53</f>
        <v>0</v>
      </c>
      <c r="O53" s="127">
        <f>E53*J53</f>
        <v>0</v>
      </c>
      <c r="P53" s="132">
        <f>SUM(L53:O53)</f>
        <v>0</v>
      </c>
      <c r="Q53" s="119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52"/>
    </row>
    <row r="54" spans="1:153" s="36" customFormat="1" ht="16.5" customHeight="1">
      <c r="A54" s="223"/>
      <c r="B54" s="223"/>
      <c r="C54" s="257" t="s">
        <v>87</v>
      </c>
      <c r="D54" s="62" t="s">
        <v>55</v>
      </c>
      <c r="E54" s="304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6"/>
      <c r="Q54" s="119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52"/>
    </row>
    <row r="55" spans="1:153" s="36" customFormat="1" ht="34.5" customHeight="1">
      <c r="A55" s="222">
        <v>32</v>
      </c>
      <c r="B55" s="56" t="s">
        <v>141</v>
      </c>
      <c r="C55" s="101" t="s">
        <v>356</v>
      </c>
      <c r="D55" s="56" t="s">
        <v>60</v>
      </c>
      <c r="E55" s="44">
        <v>2957.5</v>
      </c>
      <c r="F55" s="46"/>
      <c r="G55" s="46"/>
      <c r="H55" s="46">
        <f>G55*F55</f>
        <v>0</v>
      </c>
      <c r="I55" s="46"/>
      <c r="J55" s="46"/>
      <c r="K55" s="43">
        <f>H55+I55+J55</f>
        <v>0</v>
      </c>
      <c r="L55" s="37">
        <f aca="true" t="shared" si="14" ref="L55:L66">E55*F55</f>
        <v>0</v>
      </c>
      <c r="M55" s="37">
        <f aca="true" t="shared" si="15" ref="M55:M66">E55*H55</f>
        <v>0</v>
      </c>
      <c r="N55" s="37">
        <f aca="true" t="shared" si="16" ref="N55:N66">E55*I55</f>
        <v>0</v>
      </c>
      <c r="O55" s="37">
        <f aca="true" t="shared" si="17" ref="O55:O66">E55*J55</f>
        <v>0</v>
      </c>
      <c r="P55" s="43">
        <f>SUM(M55:O55)</f>
        <v>0</v>
      </c>
      <c r="Q55" s="119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52"/>
    </row>
    <row r="56" spans="1:153" s="36" customFormat="1" ht="34.5" customHeight="1">
      <c r="A56" s="222">
        <v>33</v>
      </c>
      <c r="B56" s="56" t="s">
        <v>142</v>
      </c>
      <c r="C56" s="101" t="s">
        <v>357</v>
      </c>
      <c r="D56" s="56" t="s">
        <v>60</v>
      </c>
      <c r="E56" s="44">
        <v>669.8</v>
      </c>
      <c r="F56" s="46"/>
      <c r="G56" s="46"/>
      <c r="H56" s="46">
        <f aca="true" t="shared" si="18" ref="H56:H63">G56*F56</f>
        <v>0</v>
      </c>
      <c r="I56" s="46"/>
      <c r="J56" s="46"/>
      <c r="K56" s="43">
        <f aca="true" t="shared" si="19" ref="K56:K63">H56+I56+J56</f>
        <v>0</v>
      </c>
      <c r="L56" s="37">
        <f t="shared" si="14"/>
        <v>0</v>
      </c>
      <c r="M56" s="37">
        <f t="shared" si="15"/>
        <v>0</v>
      </c>
      <c r="N56" s="37">
        <f t="shared" si="16"/>
        <v>0</v>
      </c>
      <c r="O56" s="37">
        <f t="shared" si="17"/>
        <v>0</v>
      </c>
      <c r="P56" s="43">
        <f aca="true" t="shared" si="20" ref="P56:P62">SUM(M56:O56)</f>
        <v>0</v>
      </c>
      <c r="Q56" s="119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52"/>
    </row>
    <row r="57" spans="1:153" s="36" customFormat="1" ht="16.5" customHeight="1">
      <c r="A57" s="222">
        <v>34</v>
      </c>
      <c r="B57" s="56" t="s">
        <v>143</v>
      </c>
      <c r="C57" s="101" t="s">
        <v>347</v>
      </c>
      <c r="D57" s="56" t="s">
        <v>337</v>
      </c>
      <c r="E57" s="59">
        <v>1</v>
      </c>
      <c r="F57" s="46"/>
      <c r="G57" s="46"/>
      <c r="H57" s="46">
        <f t="shared" si="18"/>
        <v>0</v>
      </c>
      <c r="I57" s="46"/>
      <c r="J57" s="46"/>
      <c r="K57" s="43">
        <f t="shared" si="19"/>
        <v>0</v>
      </c>
      <c r="L57" s="37">
        <f t="shared" si="14"/>
        <v>0</v>
      </c>
      <c r="M57" s="37">
        <f t="shared" si="15"/>
        <v>0</v>
      </c>
      <c r="N57" s="37">
        <f t="shared" si="16"/>
        <v>0</v>
      </c>
      <c r="O57" s="37">
        <f t="shared" si="17"/>
        <v>0</v>
      </c>
      <c r="P57" s="43">
        <f t="shared" si="20"/>
        <v>0</v>
      </c>
      <c r="Q57" s="119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52"/>
    </row>
    <row r="58" spans="1:153" s="36" customFormat="1" ht="15.75">
      <c r="A58" s="222">
        <v>35</v>
      </c>
      <c r="B58" s="56" t="s">
        <v>293</v>
      </c>
      <c r="C58" s="101" t="s">
        <v>348</v>
      </c>
      <c r="D58" s="56" t="s">
        <v>337</v>
      </c>
      <c r="E58" s="59">
        <v>1</v>
      </c>
      <c r="F58" s="46"/>
      <c r="G58" s="46"/>
      <c r="H58" s="46">
        <f t="shared" si="18"/>
        <v>0</v>
      </c>
      <c r="I58" s="46"/>
      <c r="J58" s="46"/>
      <c r="K58" s="43">
        <f t="shared" si="19"/>
        <v>0</v>
      </c>
      <c r="L58" s="37">
        <f t="shared" si="14"/>
        <v>0</v>
      </c>
      <c r="M58" s="37">
        <f t="shared" si="15"/>
        <v>0</v>
      </c>
      <c r="N58" s="37">
        <f t="shared" si="16"/>
        <v>0</v>
      </c>
      <c r="O58" s="37">
        <f t="shared" si="17"/>
        <v>0</v>
      </c>
      <c r="P58" s="43">
        <f t="shared" si="20"/>
        <v>0</v>
      </c>
      <c r="Q58" s="119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52"/>
    </row>
    <row r="59" spans="1:153" s="36" customFormat="1" ht="34.5" customHeight="1">
      <c r="A59" s="222">
        <v>36</v>
      </c>
      <c r="B59" s="56" t="s">
        <v>294</v>
      </c>
      <c r="C59" s="101" t="s">
        <v>358</v>
      </c>
      <c r="D59" s="56" t="s">
        <v>337</v>
      </c>
      <c r="E59" s="59">
        <v>1</v>
      </c>
      <c r="F59" s="46"/>
      <c r="G59" s="46"/>
      <c r="H59" s="46">
        <f t="shared" si="18"/>
        <v>0</v>
      </c>
      <c r="I59" s="46"/>
      <c r="J59" s="46"/>
      <c r="K59" s="43">
        <f t="shared" si="19"/>
        <v>0</v>
      </c>
      <c r="L59" s="37">
        <f t="shared" si="14"/>
        <v>0</v>
      </c>
      <c r="M59" s="37">
        <f t="shared" si="15"/>
        <v>0</v>
      </c>
      <c r="N59" s="37">
        <f t="shared" si="16"/>
        <v>0</v>
      </c>
      <c r="O59" s="37">
        <f t="shared" si="17"/>
        <v>0</v>
      </c>
      <c r="P59" s="43">
        <f t="shared" si="20"/>
        <v>0</v>
      </c>
      <c r="Q59" s="119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52"/>
    </row>
    <row r="60" spans="1:153" s="36" customFormat="1" ht="15.75">
      <c r="A60" s="222">
        <v>37</v>
      </c>
      <c r="B60" s="56" t="s">
        <v>295</v>
      </c>
      <c r="C60" s="89" t="s">
        <v>359</v>
      </c>
      <c r="D60" s="56" t="s">
        <v>337</v>
      </c>
      <c r="E60" s="59">
        <v>1</v>
      </c>
      <c r="F60" s="46"/>
      <c r="G60" s="46"/>
      <c r="H60" s="46">
        <f>G60*F60</f>
        <v>0</v>
      </c>
      <c r="I60" s="46"/>
      <c r="J60" s="46"/>
      <c r="K60" s="43">
        <f>H60+I60+J60</f>
        <v>0</v>
      </c>
      <c r="L60" s="37">
        <f t="shared" si="14"/>
        <v>0</v>
      </c>
      <c r="M60" s="37">
        <f t="shared" si="15"/>
        <v>0</v>
      </c>
      <c r="N60" s="37">
        <f t="shared" si="16"/>
        <v>0</v>
      </c>
      <c r="O60" s="37">
        <f t="shared" si="17"/>
        <v>0</v>
      </c>
      <c r="P60" s="43">
        <f>SUM(M60:O60)</f>
        <v>0</v>
      </c>
      <c r="Q60" s="119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52"/>
    </row>
    <row r="61" spans="1:153" s="36" customFormat="1" ht="49.5" customHeight="1">
      <c r="A61" s="222">
        <v>38</v>
      </c>
      <c r="B61" s="56" t="s">
        <v>296</v>
      </c>
      <c r="C61" s="36" t="s">
        <v>360</v>
      </c>
      <c r="D61" s="56" t="s">
        <v>337</v>
      </c>
      <c r="E61" s="59">
        <v>2</v>
      </c>
      <c r="F61" s="46"/>
      <c r="G61" s="46"/>
      <c r="H61" s="46">
        <f t="shared" si="18"/>
        <v>0</v>
      </c>
      <c r="I61" s="46"/>
      <c r="J61" s="46"/>
      <c r="K61" s="43">
        <f t="shared" si="19"/>
        <v>0</v>
      </c>
      <c r="L61" s="37">
        <f t="shared" si="14"/>
        <v>0</v>
      </c>
      <c r="M61" s="37">
        <f t="shared" si="15"/>
        <v>0</v>
      </c>
      <c r="N61" s="37">
        <f t="shared" si="16"/>
        <v>0</v>
      </c>
      <c r="O61" s="37">
        <f t="shared" si="17"/>
        <v>0</v>
      </c>
      <c r="P61" s="43">
        <f t="shared" si="20"/>
        <v>0</v>
      </c>
      <c r="Q61" s="119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52"/>
    </row>
    <row r="62" spans="1:153" s="36" customFormat="1" ht="157.5">
      <c r="A62" s="222">
        <v>39</v>
      </c>
      <c r="B62" s="56" t="s">
        <v>297</v>
      </c>
      <c r="C62" s="252" t="s">
        <v>361</v>
      </c>
      <c r="D62" s="56" t="s">
        <v>337</v>
      </c>
      <c r="E62" s="59">
        <v>1</v>
      </c>
      <c r="F62" s="46"/>
      <c r="G62" s="46"/>
      <c r="H62" s="46">
        <f t="shared" si="18"/>
        <v>0</v>
      </c>
      <c r="I62" s="46"/>
      <c r="J62" s="46"/>
      <c r="K62" s="43">
        <f t="shared" si="19"/>
        <v>0</v>
      </c>
      <c r="L62" s="37">
        <f t="shared" si="14"/>
        <v>0</v>
      </c>
      <c r="M62" s="37">
        <f t="shared" si="15"/>
        <v>0</v>
      </c>
      <c r="N62" s="37">
        <f t="shared" si="16"/>
        <v>0</v>
      </c>
      <c r="O62" s="37">
        <f t="shared" si="17"/>
        <v>0</v>
      </c>
      <c r="P62" s="43">
        <f t="shared" si="20"/>
        <v>0</v>
      </c>
      <c r="Q62" s="119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52"/>
    </row>
    <row r="63" spans="1:153" s="36" customFormat="1" ht="47.25">
      <c r="A63" s="222">
        <v>40</v>
      </c>
      <c r="B63" s="56" t="s">
        <v>298</v>
      </c>
      <c r="C63" s="101" t="s">
        <v>362</v>
      </c>
      <c r="D63" s="250" t="s">
        <v>11</v>
      </c>
      <c r="E63" s="182">
        <v>146.46</v>
      </c>
      <c r="F63" s="46"/>
      <c r="G63" s="46"/>
      <c r="H63" s="46">
        <f t="shared" si="18"/>
        <v>0</v>
      </c>
      <c r="I63" s="46"/>
      <c r="J63" s="46"/>
      <c r="K63" s="43">
        <f t="shared" si="19"/>
        <v>0</v>
      </c>
      <c r="L63" s="37">
        <f t="shared" si="14"/>
        <v>0</v>
      </c>
      <c r="M63" s="37">
        <f t="shared" si="15"/>
        <v>0</v>
      </c>
      <c r="N63" s="37">
        <f t="shared" si="16"/>
        <v>0</v>
      </c>
      <c r="O63" s="37">
        <f t="shared" si="17"/>
        <v>0</v>
      </c>
      <c r="P63" s="43">
        <f>SUM(M63:O63)</f>
        <v>0</v>
      </c>
      <c r="Q63" s="119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52"/>
    </row>
    <row r="64" spans="1:153" s="36" customFormat="1" ht="63">
      <c r="A64" s="222">
        <v>41</v>
      </c>
      <c r="B64" s="56" t="s">
        <v>326</v>
      </c>
      <c r="C64" s="101" t="s">
        <v>363</v>
      </c>
      <c r="D64" s="56" t="s">
        <v>337</v>
      </c>
      <c r="E64" s="59">
        <v>1</v>
      </c>
      <c r="F64" s="46"/>
      <c r="G64" s="46"/>
      <c r="H64" s="46">
        <f>G64*F64</f>
        <v>0</v>
      </c>
      <c r="I64" s="46"/>
      <c r="J64" s="46"/>
      <c r="K64" s="43">
        <f>H64+I64+J64</f>
        <v>0</v>
      </c>
      <c r="L64" s="37">
        <f t="shared" si="14"/>
        <v>0</v>
      </c>
      <c r="M64" s="37">
        <f t="shared" si="15"/>
        <v>0</v>
      </c>
      <c r="N64" s="37">
        <f t="shared" si="16"/>
        <v>0</v>
      </c>
      <c r="O64" s="37">
        <f t="shared" si="17"/>
        <v>0</v>
      </c>
      <c r="P64" s="43">
        <f>SUM(M64:O64)</f>
        <v>0</v>
      </c>
      <c r="Q64" s="119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52"/>
    </row>
    <row r="65" spans="1:153" s="36" customFormat="1" ht="63">
      <c r="A65" s="222">
        <v>42</v>
      </c>
      <c r="B65" s="56" t="s">
        <v>328</v>
      </c>
      <c r="C65" s="101" t="s">
        <v>364</v>
      </c>
      <c r="D65" s="56" t="s">
        <v>337</v>
      </c>
      <c r="E65" s="59">
        <v>1</v>
      </c>
      <c r="F65" s="46"/>
      <c r="G65" s="46"/>
      <c r="H65" s="46">
        <f>G65*F65</f>
        <v>0</v>
      </c>
      <c r="I65" s="46"/>
      <c r="J65" s="46"/>
      <c r="K65" s="43">
        <f>H65+I65+J65</f>
        <v>0</v>
      </c>
      <c r="L65" s="37">
        <f t="shared" si="14"/>
        <v>0</v>
      </c>
      <c r="M65" s="37">
        <f t="shared" si="15"/>
        <v>0</v>
      </c>
      <c r="N65" s="37">
        <f t="shared" si="16"/>
        <v>0</v>
      </c>
      <c r="O65" s="37">
        <f t="shared" si="17"/>
        <v>0</v>
      </c>
      <c r="P65" s="43">
        <f>SUM(M65:O65)</f>
        <v>0</v>
      </c>
      <c r="Q65" s="119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52"/>
    </row>
    <row r="66" spans="1:153" s="36" customFormat="1" ht="31.5">
      <c r="A66" s="272" t="s">
        <v>394</v>
      </c>
      <c r="B66" s="273" t="s">
        <v>350</v>
      </c>
      <c r="C66" s="274" t="s">
        <v>385</v>
      </c>
      <c r="D66" s="273" t="s">
        <v>60</v>
      </c>
      <c r="E66" s="275">
        <v>2752</v>
      </c>
      <c r="F66" s="276"/>
      <c r="G66" s="276"/>
      <c r="H66" s="276">
        <f>G66*F66</f>
        <v>0</v>
      </c>
      <c r="I66" s="276"/>
      <c r="J66" s="276"/>
      <c r="K66" s="277">
        <f>H66+I66+J66</f>
        <v>0</v>
      </c>
      <c r="L66" s="278">
        <f t="shared" si="14"/>
        <v>0</v>
      </c>
      <c r="M66" s="278">
        <f t="shared" si="15"/>
        <v>0</v>
      </c>
      <c r="N66" s="278">
        <f t="shared" si="16"/>
        <v>0</v>
      </c>
      <c r="O66" s="278">
        <f t="shared" si="17"/>
        <v>0</v>
      </c>
      <c r="P66" s="277">
        <f>SUM(M66:O66)</f>
        <v>0</v>
      </c>
      <c r="Q66" s="119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52"/>
    </row>
    <row r="67" spans="1:153" s="36" customFormat="1" ht="16.5" customHeight="1">
      <c r="A67" s="236"/>
      <c r="B67" s="237"/>
      <c r="C67" s="325" t="s">
        <v>324</v>
      </c>
      <c r="D67" s="325"/>
      <c r="E67" s="325"/>
      <c r="F67" s="238"/>
      <c r="G67" s="238"/>
      <c r="H67" s="238"/>
      <c r="I67" s="238"/>
      <c r="J67" s="238"/>
      <c r="K67" s="239"/>
      <c r="L67" s="240"/>
      <c r="M67" s="240"/>
      <c r="N67" s="240"/>
      <c r="O67" s="240"/>
      <c r="P67" s="239"/>
      <c r="Q67" s="119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52"/>
    </row>
    <row r="68" spans="1:153" s="36" customFormat="1" ht="34.5" customHeight="1">
      <c r="A68" s="222">
        <v>44</v>
      </c>
      <c r="B68" s="56" t="s">
        <v>351</v>
      </c>
      <c r="C68" s="36" t="s">
        <v>325</v>
      </c>
      <c r="D68" s="56" t="s">
        <v>61</v>
      </c>
      <c r="E68" s="44">
        <v>11.22</v>
      </c>
      <c r="F68" s="37"/>
      <c r="G68" s="37"/>
      <c r="H68" s="37">
        <f>F68*G68</f>
        <v>0</v>
      </c>
      <c r="I68" s="37"/>
      <c r="J68" s="37"/>
      <c r="K68" s="43">
        <f>H68+I68+J68</f>
        <v>0</v>
      </c>
      <c r="L68" s="37">
        <f>E68*F68</f>
        <v>0</v>
      </c>
      <c r="M68" s="37">
        <f>E68*H68</f>
        <v>0</v>
      </c>
      <c r="N68" s="37">
        <f>E68*I68</f>
        <v>0</v>
      </c>
      <c r="O68" s="37">
        <f>E68*J68</f>
        <v>0</v>
      </c>
      <c r="P68" s="43">
        <f>SUM(L68:O68)</f>
        <v>0</v>
      </c>
      <c r="Q68" s="119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52"/>
    </row>
    <row r="69" spans="1:153" s="36" customFormat="1" ht="16.5" customHeight="1">
      <c r="A69" s="222">
        <v>45</v>
      </c>
      <c r="B69" s="56" t="s">
        <v>352</v>
      </c>
      <c r="C69" s="36" t="s">
        <v>349</v>
      </c>
      <c r="D69" s="56" t="s">
        <v>61</v>
      </c>
      <c r="E69" s="44">
        <v>11.22</v>
      </c>
      <c r="F69" s="46"/>
      <c r="G69" s="37"/>
      <c r="H69" s="37">
        <f>F69*G69</f>
        <v>0</v>
      </c>
      <c r="I69" s="37"/>
      <c r="J69" s="46"/>
      <c r="K69" s="43">
        <f>H69+I69+J69</f>
        <v>0</v>
      </c>
      <c r="L69" s="37">
        <f>E69*F69</f>
        <v>0</v>
      </c>
      <c r="M69" s="37">
        <f>E69*H69</f>
        <v>0</v>
      </c>
      <c r="N69" s="37">
        <f>E69*I69</f>
        <v>0</v>
      </c>
      <c r="O69" s="37">
        <f>E69*J69</f>
        <v>0</v>
      </c>
      <c r="P69" s="43">
        <f>SUM(L69:O69)</f>
        <v>0</v>
      </c>
      <c r="Q69" s="119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52"/>
    </row>
    <row r="70" spans="1:153" s="36" customFormat="1" ht="16.5" customHeight="1">
      <c r="A70" s="222">
        <v>46</v>
      </c>
      <c r="B70" s="56" t="s">
        <v>369</v>
      </c>
      <c r="C70" s="36" t="s">
        <v>327</v>
      </c>
      <c r="D70" s="56" t="s">
        <v>61</v>
      </c>
      <c r="E70" s="44">
        <v>11.22</v>
      </c>
      <c r="F70" s="37"/>
      <c r="G70" s="37"/>
      <c r="H70" s="37">
        <f>F70*G70</f>
        <v>0</v>
      </c>
      <c r="I70" s="37"/>
      <c r="J70" s="37"/>
      <c r="K70" s="44">
        <f>H70+I70+J70</f>
        <v>0</v>
      </c>
      <c r="L70" s="56">
        <f>E70*F70</f>
        <v>0</v>
      </c>
      <c r="M70" s="56">
        <f>E70*H70</f>
        <v>0</v>
      </c>
      <c r="N70" s="56">
        <f>E70*I70</f>
        <v>0</v>
      </c>
      <c r="O70" s="56">
        <f>E70*J70</f>
        <v>0</v>
      </c>
      <c r="P70" s="132">
        <f>SUM(L70:O70)</f>
        <v>0</v>
      </c>
      <c r="Q70" s="119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52"/>
    </row>
    <row r="71" spans="1:153" s="36" customFormat="1" ht="16.5" customHeight="1">
      <c r="A71" s="222">
        <v>47</v>
      </c>
      <c r="B71" s="56" t="s">
        <v>370</v>
      </c>
      <c r="C71" s="253" t="s">
        <v>365</v>
      </c>
      <c r="D71" s="241" t="s">
        <v>337</v>
      </c>
      <c r="E71" s="34">
        <v>1</v>
      </c>
      <c r="F71" s="37"/>
      <c r="G71" s="37"/>
      <c r="H71" s="37">
        <f>F71*G71</f>
        <v>0</v>
      </c>
      <c r="I71" s="37"/>
      <c r="J71" s="37"/>
      <c r="K71" s="44">
        <f>H71+I71+J71</f>
        <v>0</v>
      </c>
      <c r="L71" s="131">
        <f>E71*F71</f>
        <v>0</v>
      </c>
      <c r="M71" s="131">
        <f>E71*H71</f>
        <v>0</v>
      </c>
      <c r="N71" s="131">
        <f>E71*I71</f>
        <v>0</v>
      </c>
      <c r="O71" s="56">
        <f>E71*J71</f>
        <v>0</v>
      </c>
      <c r="P71" s="132">
        <f>SUM(L71:O71)</f>
        <v>0</v>
      </c>
      <c r="Q71" s="119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52"/>
    </row>
    <row r="72" spans="1:153" s="55" customFormat="1" ht="16.5" customHeight="1">
      <c r="A72" s="322" t="s">
        <v>388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4"/>
      <c r="L72" s="180">
        <f>SUM(L17:L71)</f>
        <v>0</v>
      </c>
      <c r="M72" s="180">
        <f>SUM(M17:M71)</f>
        <v>0</v>
      </c>
      <c r="N72" s="180">
        <f>SUM(N17:N71)</f>
        <v>0</v>
      </c>
      <c r="O72" s="180">
        <f>SUM(O17:O71)</f>
        <v>0</v>
      </c>
      <c r="P72" s="180">
        <f>SUM(P16:P71)</f>
        <v>0</v>
      </c>
      <c r="Q72" s="122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4"/>
    </row>
    <row r="73" spans="1:16" ht="16.5" customHeight="1">
      <c r="A73" s="35"/>
      <c r="B73" s="35"/>
      <c r="C73" s="47"/>
      <c r="D73" s="47"/>
      <c r="E73" s="141"/>
      <c r="F73" s="141"/>
      <c r="G73" s="141"/>
      <c r="H73" s="141"/>
      <c r="I73" s="141"/>
      <c r="J73" s="141"/>
      <c r="K73" s="141"/>
      <c r="L73" s="141"/>
      <c r="M73" s="145"/>
      <c r="N73" s="145"/>
      <c r="O73" s="145"/>
      <c r="P73" s="140"/>
    </row>
    <row r="74" spans="1:16" ht="16.5" customHeight="1">
      <c r="A74" s="317" t="s">
        <v>13</v>
      </c>
      <c r="B74" s="317"/>
      <c r="C74" s="317"/>
      <c r="D74" s="41" t="s">
        <v>4</v>
      </c>
      <c r="E74" s="146"/>
      <c r="F74" s="147"/>
      <c r="G74" s="147"/>
      <c r="H74" s="41"/>
      <c r="I74" s="141"/>
      <c r="K74" s="141"/>
      <c r="L74" s="141" t="s">
        <v>29</v>
      </c>
      <c r="M74" s="148"/>
      <c r="N74" s="321"/>
      <c r="O74" s="321"/>
      <c r="P74" s="147"/>
    </row>
    <row r="75" spans="1:16" ht="16.5" customHeight="1">
      <c r="A75" s="42" t="s">
        <v>4</v>
      </c>
      <c r="B75" s="42"/>
      <c r="D75" s="318" t="s">
        <v>10</v>
      </c>
      <c r="E75" s="318"/>
      <c r="F75" s="318"/>
      <c r="G75" s="318"/>
      <c r="H75" s="318"/>
      <c r="I75" s="319"/>
      <c r="J75" s="149"/>
      <c r="K75" s="149"/>
      <c r="L75" s="149"/>
      <c r="M75" s="320" t="s">
        <v>10</v>
      </c>
      <c r="N75" s="320"/>
      <c r="O75" s="320"/>
      <c r="P75" s="320"/>
    </row>
    <row r="76" spans="3:14" ht="15.75">
      <c r="C76" s="135"/>
      <c r="D76" s="53"/>
      <c r="E76" s="150"/>
      <c r="F76" s="151"/>
      <c r="G76" s="151"/>
      <c r="H76" s="151"/>
      <c r="I76" s="151"/>
      <c r="K76" s="316" t="s">
        <v>44</v>
      </c>
      <c r="L76" s="316"/>
      <c r="M76" s="142"/>
      <c r="N76" s="148"/>
    </row>
    <row r="77" spans="3:9" ht="15.75">
      <c r="C77" s="53"/>
      <c r="D77" s="53"/>
      <c r="E77" s="150"/>
      <c r="F77" s="151"/>
      <c r="G77" s="151"/>
      <c r="H77" s="151"/>
      <c r="I77" s="151"/>
    </row>
    <row r="78" spans="1:9" ht="15.75">
      <c r="A78" s="279" t="s">
        <v>392</v>
      </c>
      <c r="B78" s="279" t="s">
        <v>350</v>
      </c>
      <c r="C78" s="280" t="s">
        <v>393</v>
      </c>
      <c r="D78" s="53"/>
      <c r="E78" s="150"/>
      <c r="F78" s="151"/>
      <c r="G78" s="151"/>
      <c r="H78" s="151"/>
      <c r="I78" s="151"/>
    </row>
    <row r="79" spans="3:9" ht="15.75">
      <c r="C79" s="53"/>
      <c r="D79" s="53"/>
      <c r="E79" s="150"/>
      <c r="F79" s="151"/>
      <c r="G79" s="151"/>
      <c r="H79" s="151"/>
      <c r="I79" s="151"/>
    </row>
    <row r="80" spans="1:6" ht="15.75">
      <c r="A80" s="279" t="s">
        <v>395</v>
      </c>
      <c r="B80" s="279" t="s">
        <v>111</v>
      </c>
      <c r="C80" s="279" t="s">
        <v>396</v>
      </c>
      <c r="D80" s="279"/>
      <c r="E80" s="284"/>
      <c r="F80" s="285"/>
    </row>
  </sheetData>
  <sheetProtection/>
  <mergeCells count="24">
    <mergeCell ref="E54:P54"/>
    <mergeCell ref="K76:L76"/>
    <mergeCell ref="A74:C74"/>
    <mergeCell ref="D75:I75"/>
    <mergeCell ref="M75:P75"/>
    <mergeCell ref="N74:O74"/>
    <mergeCell ref="A72:K72"/>
    <mergeCell ref="C67:E67"/>
    <mergeCell ref="C34:P34"/>
    <mergeCell ref="E49:P49"/>
    <mergeCell ref="E45:P45"/>
    <mergeCell ref="E47:P47"/>
    <mergeCell ref="L13:P13"/>
    <mergeCell ref="E15:P15"/>
    <mergeCell ref="A41:B41"/>
    <mergeCell ref="E41:P41"/>
    <mergeCell ref="A2:P2"/>
    <mergeCell ref="A3:P3"/>
    <mergeCell ref="A4:P4"/>
    <mergeCell ref="B13:B14"/>
    <mergeCell ref="D13:D14"/>
    <mergeCell ref="E13:E14"/>
    <mergeCell ref="F13:K13"/>
    <mergeCell ref="C29:P29"/>
  </mergeCells>
  <printOptions horizontalCentered="1"/>
  <pageMargins left="0.7874015748031497" right="0.3937007874015748" top="0.3937007874015748" bottom="0.3937007874015748" header="0" footer="0"/>
  <pageSetup fitToHeight="0" fitToWidth="1" horizontalDpi="300" verticalDpi="300" orientation="landscape" paperSize="8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65"/>
  <sheetViews>
    <sheetView view="pageBreakPreview" zoomScaleSheetLayoutView="100" zoomScalePageLayoutView="0" workbookViewId="0" topLeftCell="A1">
      <selection activeCell="A9" sqref="A9"/>
    </sheetView>
  </sheetViews>
  <sheetFormatPr defaultColWidth="8.8515625" defaultRowHeight="12.75"/>
  <cols>
    <col min="1" max="1" width="5.7109375" style="124" customWidth="1"/>
    <col min="2" max="2" width="15.7109375" style="124" customWidth="1"/>
    <col min="3" max="3" width="75.7109375" style="28" customWidth="1"/>
    <col min="4" max="4" width="5.7109375" style="28" customWidth="1"/>
    <col min="5" max="5" width="12.7109375" style="45" customWidth="1"/>
    <col min="6" max="10" width="12.7109375" style="28" customWidth="1"/>
    <col min="11" max="11" width="12.7109375" style="45" customWidth="1"/>
    <col min="12" max="16" width="12.7109375" style="28" customWidth="1"/>
    <col min="17" max="17" width="15.140625" style="53" customWidth="1"/>
    <col min="18" max="236" width="8.8515625" style="53" customWidth="1"/>
    <col min="237" max="16384" width="8.8515625" style="28" customWidth="1"/>
  </cols>
  <sheetData>
    <row r="1" spans="1:16" ht="16.5" customHeight="1">
      <c r="A1" s="307" t="s">
        <v>89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6.5" customHeight="1">
      <c r="A2" s="307" t="s">
        <v>291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customHeight="1">
      <c r="A3" s="309" t="s">
        <v>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ht="16.5" customHeight="1"/>
    <row r="5" spans="1:3" ht="16.5" customHeight="1">
      <c r="A5" s="27" t="s">
        <v>31</v>
      </c>
      <c r="B5" s="28"/>
      <c r="C5" s="28" t="s">
        <v>79</v>
      </c>
    </row>
    <row r="6" spans="1:3" ht="16.5" customHeight="1">
      <c r="A6" s="27" t="s">
        <v>6</v>
      </c>
      <c r="B6" s="28"/>
      <c r="C6" s="28" t="s">
        <v>79</v>
      </c>
    </row>
    <row r="7" spans="1:3" ht="16.5" customHeight="1">
      <c r="A7" s="27" t="s">
        <v>32</v>
      </c>
      <c r="B7" s="28"/>
      <c r="C7" s="28" t="s">
        <v>80</v>
      </c>
    </row>
    <row r="8" spans="1:3" ht="16.5" customHeight="1">
      <c r="A8" s="29" t="s">
        <v>36</v>
      </c>
      <c r="B8" s="28"/>
      <c r="C8" s="27"/>
    </row>
    <row r="9" spans="1:2" ht="16.5" customHeight="1">
      <c r="A9" s="29" t="s">
        <v>382</v>
      </c>
      <c r="B9" s="28"/>
    </row>
    <row r="10" spans="1:9" ht="16.5" customHeight="1">
      <c r="A10" s="29"/>
      <c r="B10" s="28"/>
      <c r="E10" s="28" t="s">
        <v>15</v>
      </c>
      <c r="G10" s="30">
        <f>P58</f>
        <v>0</v>
      </c>
      <c r="H10" s="28" t="s">
        <v>49</v>
      </c>
      <c r="I10" s="31"/>
    </row>
    <row r="11" ht="16.5" customHeight="1">
      <c r="E11" s="28" t="s">
        <v>16</v>
      </c>
    </row>
    <row r="12" ht="16.5" customHeight="1">
      <c r="E12" s="28"/>
    </row>
    <row r="13" spans="1:156" s="55" customFormat="1" ht="16.5" customHeight="1">
      <c r="A13" s="33" t="s">
        <v>0</v>
      </c>
      <c r="B13" s="310" t="s">
        <v>17</v>
      </c>
      <c r="C13" s="33" t="s">
        <v>37</v>
      </c>
      <c r="D13" s="311" t="s">
        <v>18</v>
      </c>
      <c r="E13" s="313" t="s">
        <v>19</v>
      </c>
      <c r="F13" s="313" t="s">
        <v>20</v>
      </c>
      <c r="G13" s="313"/>
      <c r="H13" s="313"/>
      <c r="I13" s="313"/>
      <c r="J13" s="313"/>
      <c r="K13" s="313"/>
      <c r="L13" s="313" t="s">
        <v>21</v>
      </c>
      <c r="M13" s="313"/>
      <c r="N13" s="313"/>
      <c r="O13" s="313"/>
      <c r="P13" s="31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4"/>
    </row>
    <row r="14" spans="1:156" s="55" customFormat="1" ht="45" customHeight="1">
      <c r="A14" s="51" t="s">
        <v>1</v>
      </c>
      <c r="B14" s="310"/>
      <c r="C14" s="51" t="s">
        <v>22</v>
      </c>
      <c r="D14" s="311"/>
      <c r="E14" s="313"/>
      <c r="F14" s="32" t="s">
        <v>23</v>
      </c>
      <c r="G14" s="32" t="s">
        <v>51</v>
      </c>
      <c r="H14" s="32" t="s">
        <v>38</v>
      </c>
      <c r="I14" s="32" t="s">
        <v>71</v>
      </c>
      <c r="J14" s="32" t="s">
        <v>72</v>
      </c>
      <c r="K14" s="34" t="s">
        <v>40</v>
      </c>
      <c r="L14" s="32" t="s">
        <v>69</v>
      </c>
      <c r="M14" s="32" t="s">
        <v>38</v>
      </c>
      <c r="N14" s="32" t="s">
        <v>70</v>
      </c>
      <c r="O14" s="32" t="s">
        <v>39</v>
      </c>
      <c r="P14" s="34" t="s">
        <v>41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4"/>
    </row>
    <row r="15" spans="1:156" s="36" customFormat="1" ht="16.5" customHeight="1">
      <c r="A15" s="326"/>
      <c r="B15" s="327"/>
      <c r="C15" s="63" t="s">
        <v>54</v>
      </c>
      <c r="D15" s="62" t="s">
        <v>55</v>
      </c>
      <c r="E15" s="304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6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52"/>
    </row>
    <row r="16" spans="1:156" s="36" customFormat="1" ht="16.5" customHeight="1">
      <c r="A16" s="56">
        <v>1</v>
      </c>
      <c r="B16" s="56" t="s">
        <v>99</v>
      </c>
      <c r="C16" s="25" t="s">
        <v>340</v>
      </c>
      <c r="D16" s="56" t="s">
        <v>337</v>
      </c>
      <c r="E16" s="153">
        <v>1</v>
      </c>
      <c r="F16" s="37"/>
      <c r="G16" s="37"/>
      <c r="H16" s="37">
        <f>F16*G16</f>
        <v>0</v>
      </c>
      <c r="I16" s="37"/>
      <c r="J16" s="37"/>
      <c r="K16" s="43">
        <f>H16+I16+J16</f>
        <v>0</v>
      </c>
      <c r="L16" s="37">
        <f aca="true" t="shared" si="0" ref="L16:L23">E16*F16</f>
        <v>0</v>
      </c>
      <c r="M16" s="37">
        <f aca="true" t="shared" si="1" ref="M16:M23">E16*H16</f>
        <v>0</v>
      </c>
      <c r="N16" s="37">
        <f aca="true" t="shared" si="2" ref="N16:N23">E16*I16</f>
        <v>0</v>
      </c>
      <c r="O16" s="37">
        <f aca="true" t="shared" si="3" ref="O16:O23">E16*J16</f>
        <v>0</v>
      </c>
      <c r="P16" s="43">
        <f>SUM(L16:O16)</f>
        <v>0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52"/>
    </row>
    <row r="17" spans="1:156" s="36" customFormat="1" ht="16.5" customHeight="1">
      <c r="A17" s="56">
        <v>2</v>
      </c>
      <c r="B17" s="56" t="s">
        <v>100</v>
      </c>
      <c r="C17" s="25" t="s">
        <v>121</v>
      </c>
      <c r="D17" s="56" t="s">
        <v>60</v>
      </c>
      <c r="E17" s="132">
        <v>632</v>
      </c>
      <c r="F17" s="37"/>
      <c r="G17" s="37"/>
      <c r="H17" s="37">
        <f>F17*G17</f>
        <v>0</v>
      </c>
      <c r="I17" s="37"/>
      <c r="J17" s="37"/>
      <c r="K17" s="43">
        <f aca="true" t="shared" si="4" ref="K17:K23">H17+I17+J17</f>
        <v>0</v>
      </c>
      <c r="L17" s="37">
        <f t="shared" si="0"/>
        <v>0</v>
      </c>
      <c r="M17" s="37">
        <f t="shared" si="1"/>
        <v>0</v>
      </c>
      <c r="N17" s="37">
        <f t="shared" si="2"/>
        <v>0</v>
      </c>
      <c r="O17" s="37">
        <f t="shared" si="3"/>
        <v>0</v>
      </c>
      <c r="P17" s="43">
        <f>SUM(L17:O17)</f>
        <v>0</v>
      </c>
      <c r="Q17" s="117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52"/>
    </row>
    <row r="18" spans="1:156" s="36" customFormat="1" ht="31.5">
      <c r="A18" s="56">
        <v>3</v>
      </c>
      <c r="B18" s="56" t="s">
        <v>101</v>
      </c>
      <c r="C18" s="26" t="s">
        <v>75</v>
      </c>
      <c r="D18" s="56" t="s">
        <v>60</v>
      </c>
      <c r="E18" s="132">
        <v>92</v>
      </c>
      <c r="F18" s="37"/>
      <c r="G18" s="37"/>
      <c r="H18" s="37">
        <f aca="true" t="shared" si="5" ref="H18:H23">F18*G18</f>
        <v>0</v>
      </c>
      <c r="I18" s="37"/>
      <c r="J18" s="37"/>
      <c r="K18" s="43">
        <f t="shared" si="4"/>
        <v>0</v>
      </c>
      <c r="L18" s="37">
        <f t="shared" si="0"/>
        <v>0</v>
      </c>
      <c r="M18" s="37">
        <f t="shared" si="1"/>
        <v>0</v>
      </c>
      <c r="N18" s="37">
        <f t="shared" si="2"/>
        <v>0</v>
      </c>
      <c r="O18" s="37">
        <f t="shared" si="3"/>
        <v>0</v>
      </c>
      <c r="P18" s="43">
        <f>SUM(M18:O18)</f>
        <v>0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52"/>
    </row>
    <row r="19" spans="1:156" s="36" customFormat="1" ht="16.5" customHeight="1">
      <c r="A19" s="56">
        <v>4</v>
      </c>
      <c r="B19" s="56" t="s">
        <v>102</v>
      </c>
      <c r="C19" s="25" t="s">
        <v>144</v>
      </c>
      <c r="D19" s="56" t="s">
        <v>11</v>
      </c>
      <c r="E19" s="132">
        <v>173</v>
      </c>
      <c r="F19" s="37"/>
      <c r="G19" s="37"/>
      <c r="H19" s="37">
        <f t="shared" si="5"/>
        <v>0</v>
      </c>
      <c r="I19" s="37"/>
      <c r="J19" s="37"/>
      <c r="K19" s="43">
        <f t="shared" si="4"/>
        <v>0</v>
      </c>
      <c r="L19" s="37">
        <f t="shared" si="0"/>
        <v>0</v>
      </c>
      <c r="M19" s="37">
        <f t="shared" si="1"/>
        <v>0</v>
      </c>
      <c r="N19" s="37">
        <f t="shared" si="2"/>
        <v>0</v>
      </c>
      <c r="O19" s="37">
        <f t="shared" si="3"/>
        <v>0</v>
      </c>
      <c r="P19" s="43">
        <f>SUM(M19:O19)</f>
        <v>0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52"/>
    </row>
    <row r="20" spans="1:156" s="36" customFormat="1" ht="16.5" customHeight="1">
      <c r="A20" s="56">
        <v>5</v>
      </c>
      <c r="B20" s="56" t="s">
        <v>103</v>
      </c>
      <c r="C20" s="26" t="s">
        <v>63</v>
      </c>
      <c r="D20" s="56" t="s">
        <v>61</v>
      </c>
      <c r="E20" s="132">
        <v>1036.15</v>
      </c>
      <c r="F20" s="37"/>
      <c r="G20" s="37"/>
      <c r="H20" s="37">
        <f t="shared" si="5"/>
        <v>0</v>
      </c>
      <c r="I20" s="37"/>
      <c r="J20" s="37"/>
      <c r="K20" s="43">
        <f t="shared" si="4"/>
        <v>0</v>
      </c>
      <c r="L20" s="37">
        <f t="shared" si="0"/>
        <v>0</v>
      </c>
      <c r="M20" s="37">
        <f t="shared" si="1"/>
        <v>0</v>
      </c>
      <c r="N20" s="37">
        <f t="shared" si="2"/>
        <v>0</v>
      </c>
      <c r="O20" s="37">
        <f t="shared" si="3"/>
        <v>0</v>
      </c>
      <c r="P20" s="43">
        <f>SUM(M20:O20)</f>
        <v>0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52"/>
    </row>
    <row r="21" spans="1:156" s="36" customFormat="1" ht="16.5" customHeight="1">
      <c r="A21" s="56">
        <v>6</v>
      </c>
      <c r="B21" s="56" t="s">
        <v>104</v>
      </c>
      <c r="C21" s="84" t="s">
        <v>145</v>
      </c>
      <c r="D21" s="56" t="s">
        <v>60</v>
      </c>
      <c r="E21" s="132">
        <v>748</v>
      </c>
      <c r="F21" s="37"/>
      <c r="G21" s="37"/>
      <c r="H21" s="37">
        <f t="shared" si="5"/>
        <v>0</v>
      </c>
      <c r="I21" s="37"/>
      <c r="J21" s="37"/>
      <c r="K21" s="43">
        <f t="shared" si="4"/>
        <v>0</v>
      </c>
      <c r="L21" s="37">
        <f t="shared" si="0"/>
        <v>0</v>
      </c>
      <c r="M21" s="37">
        <f t="shared" si="1"/>
        <v>0</v>
      </c>
      <c r="N21" s="37">
        <f t="shared" si="2"/>
        <v>0</v>
      </c>
      <c r="O21" s="37">
        <f t="shared" si="3"/>
        <v>0</v>
      </c>
      <c r="P21" s="43">
        <f>SUM(L21:O21)</f>
        <v>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52"/>
    </row>
    <row r="22" spans="1:156" s="36" customFormat="1" ht="16.5" customHeight="1">
      <c r="A22" s="56">
        <v>7</v>
      </c>
      <c r="B22" s="56" t="s">
        <v>105</v>
      </c>
      <c r="C22" s="84" t="s">
        <v>90</v>
      </c>
      <c r="D22" s="56" t="s">
        <v>60</v>
      </c>
      <c r="E22" s="132">
        <v>6</v>
      </c>
      <c r="F22" s="37"/>
      <c r="G22" s="37"/>
      <c r="H22" s="37">
        <f t="shared" si="5"/>
        <v>0</v>
      </c>
      <c r="I22" s="37"/>
      <c r="J22" s="37"/>
      <c r="K22" s="43">
        <f t="shared" si="4"/>
        <v>0</v>
      </c>
      <c r="L22" s="37">
        <f t="shared" si="0"/>
        <v>0</v>
      </c>
      <c r="M22" s="37">
        <f t="shared" si="1"/>
        <v>0</v>
      </c>
      <c r="N22" s="37">
        <f t="shared" si="2"/>
        <v>0</v>
      </c>
      <c r="O22" s="37">
        <f t="shared" si="3"/>
        <v>0</v>
      </c>
      <c r="P22" s="43">
        <f>SUM(L22:O22)</f>
        <v>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52"/>
    </row>
    <row r="23" spans="1:156" s="36" customFormat="1" ht="16.5" customHeight="1">
      <c r="A23" s="56">
        <v>8</v>
      </c>
      <c r="B23" s="56" t="s">
        <v>106</v>
      </c>
      <c r="C23" s="84" t="s">
        <v>123</v>
      </c>
      <c r="D23" s="56" t="s">
        <v>61</v>
      </c>
      <c r="E23" s="132">
        <v>44.9</v>
      </c>
      <c r="F23" s="46"/>
      <c r="G23" s="37"/>
      <c r="H23" s="37">
        <f t="shared" si="5"/>
        <v>0</v>
      </c>
      <c r="I23" s="37"/>
      <c r="J23" s="46"/>
      <c r="K23" s="43">
        <f t="shared" si="4"/>
        <v>0</v>
      </c>
      <c r="L23" s="37">
        <f t="shared" si="0"/>
        <v>0</v>
      </c>
      <c r="M23" s="37">
        <f t="shared" si="1"/>
        <v>0</v>
      </c>
      <c r="N23" s="37">
        <f t="shared" si="2"/>
        <v>0</v>
      </c>
      <c r="O23" s="37">
        <f t="shared" si="3"/>
        <v>0</v>
      </c>
      <c r="P23" s="43">
        <f>SUM(L23:O23)</f>
        <v>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52"/>
    </row>
    <row r="24" spans="1:156" s="36" customFormat="1" ht="16.5" customHeight="1">
      <c r="A24" s="326"/>
      <c r="B24" s="327"/>
      <c r="C24" s="64" t="s">
        <v>127</v>
      </c>
      <c r="D24" s="62" t="s">
        <v>55</v>
      </c>
      <c r="E24" s="328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30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52"/>
    </row>
    <row r="25" spans="1:156" s="36" customFormat="1" ht="16.5" customHeight="1">
      <c r="A25" s="56">
        <v>9</v>
      </c>
      <c r="B25" s="56" t="s">
        <v>107</v>
      </c>
      <c r="C25" s="26" t="s">
        <v>146</v>
      </c>
      <c r="D25" s="56" t="s">
        <v>60</v>
      </c>
      <c r="E25" s="132">
        <v>127.9</v>
      </c>
      <c r="F25" s="37"/>
      <c r="G25" s="37"/>
      <c r="H25" s="37">
        <f>F25*G25</f>
        <v>0</v>
      </c>
      <c r="I25" s="37"/>
      <c r="J25" s="37"/>
      <c r="K25" s="43">
        <f>H25+I25+J25</f>
        <v>0</v>
      </c>
      <c r="L25" s="37">
        <f>E25*F25</f>
        <v>0</v>
      </c>
      <c r="M25" s="37">
        <f>E25*H25</f>
        <v>0</v>
      </c>
      <c r="N25" s="37">
        <f>E25*I25</f>
        <v>0</v>
      </c>
      <c r="O25" s="37">
        <f>E25*J25</f>
        <v>0</v>
      </c>
      <c r="P25" s="43">
        <f>SUM(M25:O25)</f>
        <v>0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52"/>
    </row>
    <row r="26" spans="1:156" s="36" customFormat="1" ht="16.5" customHeight="1">
      <c r="A26" s="56">
        <v>10</v>
      </c>
      <c r="B26" s="56" t="s">
        <v>108</v>
      </c>
      <c r="C26" s="26" t="s">
        <v>323</v>
      </c>
      <c r="D26" s="56" t="s">
        <v>60</v>
      </c>
      <c r="E26" s="132">
        <v>127.9</v>
      </c>
      <c r="F26" s="37"/>
      <c r="G26" s="37"/>
      <c r="H26" s="127">
        <f>F26*G26</f>
        <v>0</v>
      </c>
      <c r="I26" s="37"/>
      <c r="J26" s="37"/>
      <c r="K26" s="132">
        <f>H26+I26+J26</f>
        <v>0</v>
      </c>
      <c r="L26" s="127">
        <f>E26*F26</f>
        <v>0</v>
      </c>
      <c r="M26" s="127">
        <f>E26*H26</f>
        <v>0</v>
      </c>
      <c r="N26" s="127">
        <f>E26*I26</f>
        <v>0</v>
      </c>
      <c r="O26" s="127">
        <f>E26*J26</f>
        <v>0</v>
      </c>
      <c r="P26" s="132">
        <f>SUM(L26:O26)</f>
        <v>0</v>
      </c>
      <c r="Q26" s="117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52"/>
    </row>
    <row r="27" spans="1:156" s="36" customFormat="1" ht="34.5" customHeight="1">
      <c r="A27" s="56">
        <v>11</v>
      </c>
      <c r="B27" s="56" t="s">
        <v>109</v>
      </c>
      <c r="C27" s="26" t="s">
        <v>341</v>
      </c>
      <c r="D27" s="56" t="s">
        <v>61</v>
      </c>
      <c r="E27" s="132">
        <v>20.59</v>
      </c>
      <c r="F27" s="37"/>
      <c r="G27" s="37"/>
      <c r="H27" s="131">
        <f>F27*G27</f>
        <v>0</v>
      </c>
      <c r="I27" s="37"/>
      <c r="J27" s="133"/>
      <c r="K27" s="132">
        <f>H27+I27+J27</f>
        <v>0</v>
      </c>
      <c r="L27" s="127">
        <f>E27*F27</f>
        <v>0</v>
      </c>
      <c r="M27" s="127">
        <f>E27*H27</f>
        <v>0</v>
      </c>
      <c r="N27" s="127">
        <f>E27*I27</f>
        <v>0</v>
      </c>
      <c r="O27" s="127">
        <f>E27*J27</f>
        <v>0</v>
      </c>
      <c r="P27" s="132">
        <f>SUM(L27:O27)</f>
        <v>0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52"/>
    </row>
    <row r="28" spans="1:156" s="36" customFormat="1" ht="16.5" customHeight="1">
      <c r="A28" s="56">
        <v>12</v>
      </c>
      <c r="B28" s="56" t="s">
        <v>110</v>
      </c>
      <c r="C28" s="26" t="s">
        <v>147</v>
      </c>
      <c r="D28" s="56" t="s">
        <v>61</v>
      </c>
      <c r="E28" s="132">
        <v>29.42</v>
      </c>
      <c r="F28" s="37"/>
      <c r="G28" s="37"/>
      <c r="H28" s="127">
        <f>F28*G28</f>
        <v>0</v>
      </c>
      <c r="I28" s="37"/>
      <c r="J28" s="37"/>
      <c r="K28" s="132">
        <f>H28+I28+J28</f>
        <v>0</v>
      </c>
      <c r="L28" s="127">
        <f>E28*F28</f>
        <v>0</v>
      </c>
      <c r="M28" s="127">
        <f>E28*H28</f>
        <v>0</v>
      </c>
      <c r="N28" s="127">
        <f>E28*I28</f>
        <v>0</v>
      </c>
      <c r="O28" s="127">
        <f>E28*J28</f>
        <v>0</v>
      </c>
      <c r="P28" s="132">
        <f>SUM(L28:O28)</f>
        <v>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52"/>
    </row>
    <row r="29" spans="1:156" s="36" customFormat="1" ht="16.5" customHeight="1">
      <c r="A29" s="337"/>
      <c r="B29" s="338"/>
      <c r="C29" s="128" t="s">
        <v>56</v>
      </c>
      <c r="D29" s="128"/>
      <c r="E29" s="331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3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52"/>
    </row>
    <row r="30" spans="1:156" s="36" customFormat="1" ht="34.5" customHeight="1">
      <c r="A30" s="56">
        <v>13</v>
      </c>
      <c r="B30" s="56" t="s">
        <v>111</v>
      </c>
      <c r="C30" s="26" t="s">
        <v>94</v>
      </c>
      <c r="D30" s="56" t="s">
        <v>61</v>
      </c>
      <c r="E30" s="132">
        <v>2.54</v>
      </c>
      <c r="F30" s="37"/>
      <c r="G30" s="37"/>
      <c r="H30" s="37">
        <f>F30*G30</f>
        <v>0</v>
      </c>
      <c r="I30" s="37"/>
      <c r="J30" s="37"/>
      <c r="K30" s="43">
        <f>H30+I30+J30</f>
        <v>0</v>
      </c>
      <c r="L30" s="37">
        <f>E30*F30</f>
        <v>0</v>
      </c>
      <c r="M30" s="37">
        <f>E30*H30</f>
        <v>0</v>
      </c>
      <c r="N30" s="37">
        <f>E30*I30</f>
        <v>0</v>
      </c>
      <c r="O30" s="37">
        <f>E30*J30</f>
        <v>0</v>
      </c>
      <c r="P30" s="43">
        <f>SUM(L30:O30)</f>
        <v>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52"/>
    </row>
    <row r="31" spans="1:156" s="36" customFormat="1" ht="16.5" customHeight="1">
      <c r="A31" s="56">
        <v>14</v>
      </c>
      <c r="B31" s="56" t="s">
        <v>112</v>
      </c>
      <c r="C31" s="26" t="s">
        <v>95</v>
      </c>
      <c r="D31" s="56" t="s">
        <v>61</v>
      </c>
      <c r="E31" s="132">
        <v>5.07</v>
      </c>
      <c r="F31" s="37"/>
      <c r="G31" s="37"/>
      <c r="H31" s="131">
        <f>F31*G31</f>
        <v>0</v>
      </c>
      <c r="I31" s="37"/>
      <c r="J31" s="133"/>
      <c r="K31" s="43">
        <f>H31+I31+J31</f>
        <v>0</v>
      </c>
      <c r="L31" s="37">
        <f>E31*F31</f>
        <v>0</v>
      </c>
      <c r="M31" s="37">
        <f>E31*H31</f>
        <v>0</v>
      </c>
      <c r="N31" s="37">
        <f>E31*I31</f>
        <v>0</v>
      </c>
      <c r="O31" s="37">
        <f>E31*J31</f>
        <v>0</v>
      </c>
      <c r="P31" s="43">
        <f>SUM(L31:O31)</f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52"/>
    </row>
    <row r="32" spans="1:156" s="36" customFormat="1" ht="16.5" customHeight="1">
      <c r="A32" s="337"/>
      <c r="B32" s="338"/>
      <c r="C32" s="128" t="s">
        <v>148</v>
      </c>
      <c r="D32" s="128"/>
      <c r="E32" s="331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3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52"/>
    </row>
    <row r="33" spans="1:156" s="36" customFormat="1" ht="34.5" customHeight="1">
      <c r="A33" s="56">
        <v>15</v>
      </c>
      <c r="B33" s="56" t="s">
        <v>113</v>
      </c>
      <c r="C33" s="26" t="s">
        <v>91</v>
      </c>
      <c r="D33" s="56" t="s">
        <v>60</v>
      </c>
      <c r="E33" s="132">
        <v>1621.6</v>
      </c>
      <c r="F33" s="127"/>
      <c r="G33" s="37"/>
      <c r="H33" s="127">
        <f>F33*G33</f>
        <v>0</v>
      </c>
      <c r="I33" s="127"/>
      <c r="J33" s="127"/>
      <c r="K33" s="132">
        <f>H33+I33+J33</f>
        <v>0</v>
      </c>
      <c r="L33" s="127">
        <f>E33*F33</f>
        <v>0</v>
      </c>
      <c r="M33" s="127">
        <f>E33*H33</f>
        <v>0</v>
      </c>
      <c r="N33" s="127">
        <f>E33*I33</f>
        <v>0</v>
      </c>
      <c r="O33" s="127">
        <f>E33*J33</f>
        <v>0</v>
      </c>
      <c r="P33" s="132">
        <f>SUM(L33:O33)</f>
        <v>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52"/>
    </row>
    <row r="34" spans="1:156" s="36" customFormat="1" ht="16.5" customHeight="1">
      <c r="A34" s="56">
        <v>16</v>
      </c>
      <c r="B34" s="56" t="s">
        <v>114</v>
      </c>
      <c r="C34" s="25" t="s">
        <v>62</v>
      </c>
      <c r="D34" s="56" t="s">
        <v>60</v>
      </c>
      <c r="E34" s="132">
        <v>1621.6</v>
      </c>
      <c r="F34" s="37"/>
      <c r="G34" s="37"/>
      <c r="H34" s="131">
        <f>F34*G34</f>
        <v>0</v>
      </c>
      <c r="I34" s="37"/>
      <c r="J34" s="133"/>
      <c r="K34" s="132">
        <f>H34+I34+J34</f>
        <v>0</v>
      </c>
      <c r="L34" s="127">
        <f>E34*F34</f>
        <v>0</v>
      </c>
      <c r="M34" s="127">
        <f>E34*H34</f>
        <v>0</v>
      </c>
      <c r="N34" s="127">
        <f>E34*I34</f>
        <v>0</v>
      </c>
      <c r="O34" s="127">
        <f>E34*J34</f>
        <v>0</v>
      </c>
      <c r="P34" s="132">
        <f>SUM(L34:O34)</f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52"/>
    </row>
    <row r="35" spans="1:156" s="36" customFormat="1" ht="34.5" customHeight="1">
      <c r="A35" s="56">
        <v>17</v>
      </c>
      <c r="B35" s="56" t="s">
        <v>115</v>
      </c>
      <c r="C35" s="26" t="s">
        <v>342</v>
      </c>
      <c r="D35" s="56" t="s">
        <v>61</v>
      </c>
      <c r="E35" s="132">
        <f>E33*0.2*1.15</f>
        <v>372.97</v>
      </c>
      <c r="F35" s="37"/>
      <c r="G35" s="37"/>
      <c r="H35" s="131">
        <f>F35*G35</f>
        <v>0</v>
      </c>
      <c r="I35" s="37"/>
      <c r="J35" s="133"/>
      <c r="K35" s="132">
        <f>H35+I35+J35</f>
        <v>0</v>
      </c>
      <c r="L35" s="127">
        <f>E35*F35</f>
        <v>0</v>
      </c>
      <c r="M35" s="127">
        <f>E35*H35</f>
        <v>0</v>
      </c>
      <c r="N35" s="127">
        <f>E35*I35</f>
        <v>0</v>
      </c>
      <c r="O35" s="127">
        <f>E35*J35</f>
        <v>0</v>
      </c>
      <c r="P35" s="132">
        <f>SUM(L35:O35)</f>
        <v>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52"/>
    </row>
    <row r="36" spans="1:156" s="36" customFormat="1" ht="16.5" customHeight="1">
      <c r="A36" s="56">
        <v>18</v>
      </c>
      <c r="B36" s="56" t="s">
        <v>116</v>
      </c>
      <c r="C36" s="26" t="s">
        <v>76</v>
      </c>
      <c r="D36" s="56" t="s">
        <v>61</v>
      </c>
      <c r="E36" s="132">
        <f>E33*0.2*1.15</f>
        <v>372.97</v>
      </c>
      <c r="F36" s="37"/>
      <c r="G36" s="37"/>
      <c r="H36" s="127">
        <f>F36*G36</f>
        <v>0</v>
      </c>
      <c r="I36" s="37"/>
      <c r="J36" s="37"/>
      <c r="K36" s="132">
        <f>H36+I36+J36</f>
        <v>0</v>
      </c>
      <c r="L36" s="127">
        <f>E36*F36</f>
        <v>0</v>
      </c>
      <c r="M36" s="127">
        <f>E36*H36</f>
        <v>0</v>
      </c>
      <c r="N36" s="127">
        <f>E36*I36</f>
        <v>0</v>
      </c>
      <c r="O36" s="127">
        <f>E36*J36</f>
        <v>0</v>
      </c>
      <c r="P36" s="132">
        <f>SUM(L36:O36)</f>
        <v>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52"/>
    </row>
    <row r="37" spans="1:156" s="36" customFormat="1" ht="16.5" customHeight="1">
      <c r="A37" s="337"/>
      <c r="B37" s="338"/>
      <c r="C37" s="128" t="s">
        <v>149</v>
      </c>
      <c r="D37" s="128"/>
      <c r="E37" s="331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3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52"/>
    </row>
    <row r="38" spans="1:156" s="36" customFormat="1" ht="34.5" customHeight="1">
      <c r="A38" s="56">
        <v>19</v>
      </c>
      <c r="B38" s="56" t="s">
        <v>128</v>
      </c>
      <c r="C38" s="26" t="s">
        <v>86</v>
      </c>
      <c r="D38" s="56" t="s">
        <v>60</v>
      </c>
      <c r="E38" s="132">
        <v>2</v>
      </c>
      <c r="F38" s="37"/>
      <c r="G38" s="37"/>
      <c r="H38" s="131">
        <f aca="true" t="shared" si="6" ref="H38:H43">F38*G38</f>
        <v>0</v>
      </c>
      <c r="I38" s="131"/>
      <c r="J38" s="131"/>
      <c r="K38" s="132">
        <f aca="true" t="shared" si="7" ref="K38:K43">H38+I38+J38</f>
        <v>0</v>
      </c>
      <c r="L38" s="127">
        <f aca="true" t="shared" si="8" ref="L38:L43">E38*F38</f>
        <v>0</v>
      </c>
      <c r="M38" s="127">
        <f aca="true" t="shared" si="9" ref="M38:M43">E38*H38</f>
        <v>0</v>
      </c>
      <c r="N38" s="127">
        <f aca="true" t="shared" si="10" ref="N38:N43">E38*I38</f>
        <v>0</v>
      </c>
      <c r="O38" s="127">
        <f aca="true" t="shared" si="11" ref="O38:O43">E38*J38</f>
        <v>0</v>
      </c>
      <c r="P38" s="132">
        <f aca="true" t="shared" si="12" ref="P38:P43">SUM(L38:O38)</f>
        <v>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52"/>
    </row>
    <row r="39" spans="1:156" s="36" customFormat="1" ht="16.5" customHeight="1">
      <c r="A39" s="56">
        <v>20</v>
      </c>
      <c r="B39" s="56" t="s">
        <v>129</v>
      </c>
      <c r="C39" s="26" t="s">
        <v>150</v>
      </c>
      <c r="D39" s="56" t="s">
        <v>60</v>
      </c>
      <c r="E39" s="132">
        <v>32.6</v>
      </c>
      <c r="F39" s="127"/>
      <c r="G39" s="37"/>
      <c r="H39" s="127">
        <f t="shared" si="6"/>
        <v>0</v>
      </c>
      <c r="I39" s="127"/>
      <c r="J39" s="127"/>
      <c r="K39" s="132">
        <f t="shared" si="7"/>
        <v>0</v>
      </c>
      <c r="L39" s="127">
        <f t="shared" si="8"/>
        <v>0</v>
      </c>
      <c r="M39" s="127">
        <f t="shared" si="9"/>
        <v>0</v>
      </c>
      <c r="N39" s="127">
        <f t="shared" si="10"/>
        <v>0</v>
      </c>
      <c r="O39" s="127">
        <f t="shared" si="11"/>
        <v>0</v>
      </c>
      <c r="P39" s="132">
        <f t="shared" si="12"/>
        <v>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52"/>
    </row>
    <row r="40" spans="1:156" s="36" customFormat="1" ht="16.5" customHeight="1">
      <c r="A40" s="56">
        <v>21</v>
      </c>
      <c r="B40" s="56" t="s">
        <v>130</v>
      </c>
      <c r="C40" s="25" t="s">
        <v>62</v>
      </c>
      <c r="D40" s="56" t="s">
        <v>60</v>
      </c>
      <c r="E40" s="132">
        <v>34.6</v>
      </c>
      <c r="F40" s="37"/>
      <c r="G40" s="37"/>
      <c r="H40" s="131">
        <f t="shared" si="6"/>
        <v>0</v>
      </c>
      <c r="I40" s="37"/>
      <c r="J40" s="133"/>
      <c r="K40" s="132">
        <f t="shared" si="7"/>
        <v>0</v>
      </c>
      <c r="L40" s="127">
        <f t="shared" si="8"/>
        <v>0</v>
      </c>
      <c r="M40" s="127">
        <f t="shared" si="9"/>
        <v>0</v>
      </c>
      <c r="N40" s="127">
        <f t="shared" si="10"/>
        <v>0</v>
      </c>
      <c r="O40" s="127">
        <f t="shared" si="11"/>
        <v>0</v>
      </c>
      <c r="P40" s="132">
        <f t="shared" si="12"/>
        <v>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52"/>
    </row>
    <row r="41" spans="1:156" s="36" customFormat="1" ht="34.5" customHeight="1">
      <c r="A41" s="56">
        <v>22</v>
      </c>
      <c r="B41" s="56" t="s">
        <v>131</v>
      </c>
      <c r="C41" s="26" t="s">
        <v>343</v>
      </c>
      <c r="D41" s="56" t="s">
        <v>61</v>
      </c>
      <c r="E41" s="132">
        <f>(E38)*0.12*1.15</f>
        <v>0.28</v>
      </c>
      <c r="F41" s="37"/>
      <c r="G41" s="37"/>
      <c r="H41" s="131">
        <f t="shared" si="6"/>
        <v>0</v>
      </c>
      <c r="I41" s="37"/>
      <c r="J41" s="133"/>
      <c r="K41" s="132">
        <f t="shared" si="7"/>
        <v>0</v>
      </c>
      <c r="L41" s="127">
        <f t="shared" si="8"/>
        <v>0</v>
      </c>
      <c r="M41" s="127">
        <f t="shared" si="9"/>
        <v>0</v>
      </c>
      <c r="N41" s="127">
        <f t="shared" si="10"/>
        <v>0</v>
      </c>
      <c r="O41" s="127">
        <f t="shared" si="11"/>
        <v>0</v>
      </c>
      <c r="P41" s="132">
        <f t="shared" si="12"/>
        <v>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52"/>
    </row>
    <row r="42" spans="1:156" s="36" customFormat="1" ht="34.5" customHeight="1">
      <c r="A42" s="56">
        <v>23</v>
      </c>
      <c r="B42" s="56" t="s">
        <v>132</v>
      </c>
      <c r="C42" s="26" t="s">
        <v>344</v>
      </c>
      <c r="D42" s="56" t="s">
        <v>61</v>
      </c>
      <c r="E42" s="132">
        <f>E39*((0.1+0.15)/2)*1.15</f>
        <v>4.69</v>
      </c>
      <c r="F42" s="37"/>
      <c r="G42" s="37"/>
      <c r="H42" s="131">
        <f t="shared" si="6"/>
        <v>0</v>
      </c>
      <c r="I42" s="37"/>
      <c r="J42" s="133"/>
      <c r="K42" s="132">
        <f t="shared" si="7"/>
        <v>0</v>
      </c>
      <c r="L42" s="127">
        <f t="shared" si="8"/>
        <v>0</v>
      </c>
      <c r="M42" s="127">
        <f t="shared" si="9"/>
        <v>0</v>
      </c>
      <c r="N42" s="127">
        <f t="shared" si="10"/>
        <v>0</v>
      </c>
      <c r="O42" s="127">
        <f t="shared" si="11"/>
        <v>0</v>
      </c>
      <c r="P42" s="132">
        <f t="shared" si="12"/>
        <v>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52"/>
    </row>
    <row r="43" spans="1:156" s="36" customFormat="1" ht="16.5" customHeight="1">
      <c r="A43" s="56">
        <v>24</v>
      </c>
      <c r="B43" s="56" t="s">
        <v>116</v>
      </c>
      <c r="C43" s="26" t="s">
        <v>76</v>
      </c>
      <c r="D43" s="56" t="s">
        <v>61</v>
      </c>
      <c r="E43" s="132">
        <f>E38*0.2*1.15</f>
        <v>0.46</v>
      </c>
      <c r="F43" s="37"/>
      <c r="G43" s="37"/>
      <c r="H43" s="127">
        <f t="shared" si="6"/>
        <v>0</v>
      </c>
      <c r="I43" s="37"/>
      <c r="J43" s="37"/>
      <c r="K43" s="132">
        <f t="shared" si="7"/>
        <v>0</v>
      </c>
      <c r="L43" s="127">
        <f t="shared" si="8"/>
        <v>0</v>
      </c>
      <c r="M43" s="127">
        <f t="shared" si="9"/>
        <v>0</v>
      </c>
      <c r="N43" s="127">
        <f t="shared" si="10"/>
        <v>0</v>
      </c>
      <c r="O43" s="127">
        <f t="shared" si="11"/>
        <v>0</v>
      </c>
      <c r="P43" s="132">
        <f t="shared" si="12"/>
        <v>0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52"/>
    </row>
    <row r="44" spans="1:156" s="36" customFormat="1" ht="16.5" customHeight="1">
      <c r="A44" s="326"/>
      <c r="B44" s="327"/>
      <c r="C44" s="64" t="s">
        <v>126</v>
      </c>
      <c r="D44" s="62" t="s">
        <v>55</v>
      </c>
      <c r="E44" s="328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30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52"/>
    </row>
    <row r="45" spans="1:156" s="36" customFormat="1" ht="34.5" customHeight="1">
      <c r="A45" s="56">
        <v>25</v>
      </c>
      <c r="B45" s="56" t="s">
        <v>133</v>
      </c>
      <c r="C45" s="26" t="s">
        <v>93</v>
      </c>
      <c r="D45" s="56" t="s">
        <v>60</v>
      </c>
      <c r="E45" s="132">
        <v>91</v>
      </c>
      <c r="F45" s="37"/>
      <c r="G45" s="37"/>
      <c r="H45" s="37">
        <f>F45*G45</f>
        <v>0</v>
      </c>
      <c r="I45" s="37"/>
      <c r="J45" s="37"/>
      <c r="K45" s="43">
        <f>H45+I45+J45</f>
        <v>0</v>
      </c>
      <c r="L45" s="37">
        <f>E45*F45</f>
        <v>0</v>
      </c>
      <c r="M45" s="37">
        <f>E45*H45</f>
        <v>0</v>
      </c>
      <c r="N45" s="37">
        <f>E45*I45</f>
        <v>0</v>
      </c>
      <c r="O45" s="37">
        <f>E45*J45</f>
        <v>0</v>
      </c>
      <c r="P45" s="43">
        <f>SUM(L45:O45)</f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52"/>
    </row>
    <row r="46" spans="1:156" s="36" customFormat="1" ht="34.5" customHeight="1">
      <c r="A46" s="56">
        <v>26</v>
      </c>
      <c r="B46" s="56" t="s">
        <v>134</v>
      </c>
      <c r="C46" s="26" t="s">
        <v>96</v>
      </c>
      <c r="D46" s="56" t="s">
        <v>60</v>
      </c>
      <c r="E46" s="132">
        <v>91</v>
      </c>
      <c r="F46" s="37"/>
      <c r="G46" s="37"/>
      <c r="H46" s="37">
        <f>F46*G46</f>
        <v>0</v>
      </c>
      <c r="I46" s="37"/>
      <c r="J46" s="37"/>
      <c r="K46" s="43">
        <f>H46+I46+J46</f>
        <v>0</v>
      </c>
      <c r="L46" s="37">
        <f>E46*F46</f>
        <v>0</v>
      </c>
      <c r="M46" s="37">
        <f>E46*H46</f>
        <v>0</v>
      </c>
      <c r="N46" s="37">
        <f>E46*I46</f>
        <v>0</v>
      </c>
      <c r="O46" s="37">
        <f>E46*J46</f>
        <v>0</v>
      </c>
      <c r="P46" s="43">
        <f>SUM(L46:O46)</f>
        <v>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52"/>
    </row>
    <row r="47" spans="1:156" s="36" customFormat="1" ht="16.5" customHeight="1">
      <c r="A47" s="326"/>
      <c r="B47" s="327"/>
      <c r="C47" s="65" t="s">
        <v>57</v>
      </c>
      <c r="D47" s="62" t="s">
        <v>55</v>
      </c>
      <c r="E47" s="328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30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52"/>
    </row>
    <row r="48" spans="1:156" s="36" customFormat="1" ht="16.5" customHeight="1">
      <c r="A48" s="56">
        <v>27</v>
      </c>
      <c r="B48" s="56" t="s">
        <v>135</v>
      </c>
      <c r="C48" s="26" t="s">
        <v>66</v>
      </c>
      <c r="D48" s="56" t="s">
        <v>11</v>
      </c>
      <c r="E48" s="132">
        <v>141.8</v>
      </c>
      <c r="F48" s="37"/>
      <c r="G48" s="37"/>
      <c r="H48" s="37">
        <f aca="true" t="shared" si="13" ref="H48:H53">F48*G48</f>
        <v>0</v>
      </c>
      <c r="I48" s="37"/>
      <c r="J48" s="37"/>
      <c r="K48" s="43">
        <f aca="true" t="shared" si="14" ref="K48:K53">H48+I48+J48</f>
        <v>0</v>
      </c>
      <c r="L48" s="37">
        <f aca="true" t="shared" si="15" ref="L48:L53">E48*F48</f>
        <v>0</v>
      </c>
      <c r="M48" s="37">
        <f aca="true" t="shared" si="16" ref="M48:M53">E48*H48</f>
        <v>0</v>
      </c>
      <c r="N48" s="37">
        <f aca="true" t="shared" si="17" ref="N48:N53">E48*I48</f>
        <v>0</v>
      </c>
      <c r="O48" s="37">
        <f aca="true" t="shared" si="18" ref="O48:O53">E48*J48</f>
        <v>0</v>
      </c>
      <c r="P48" s="43">
        <f>SUM(L48:O48)</f>
        <v>0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52"/>
    </row>
    <row r="49" spans="1:156" s="36" customFormat="1" ht="16.5" customHeight="1">
      <c r="A49" s="56">
        <v>28</v>
      </c>
      <c r="B49" s="56" t="s">
        <v>136</v>
      </c>
      <c r="C49" s="26" t="s">
        <v>67</v>
      </c>
      <c r="D49" s="56" t="s">
        <v>11</v>
      </c>
      <c r="E49" s="132">
        <v>111</v>
      </c>
      <c r="F49" s="37"/>
      <c r="G49" s="37"/>
      <c r="H49" s="37">
        <f t="shared" si="13"/>
        <v>0</v>
      </c>
      <c r="I49" s="46"/>
      <c r="J49" s="46"/>
      <c r="K49" s="43">
        <f t="shared" si="14"/>
        <v>0</v>
      </c>
      <c r="L49" s="37">
        <f t="shared" si="15"/>
        <v>0</v>
      </c>
      <c r="M49" s="37">
        <f t="shared" si="16"/>
        <v>0</v>
      </c>
      <c r="N49" s="37">
        <f t="shared" si="17"/>
        <v>0</v>
      </c>
      <c r="O49" s="37">
        <f t="shared" si="18"/>
        <v>0</v>
      </c>
      <c r="P49" s="43">
        <f>SUM(M49:O49)</f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52"/>
    </row>
    <row r="50" spans="1:156" s="36" customFormat="1" ht="16.5" customHeight="1">
      <c r="A50" s="56">
        <v>29</v>
      </c>
      <c r="B50" s="56" t="s">
        <v>137</v>
      </c>
      <c r="C50" s="26" t="s">
        <v>68</v>
      </c>
      <c r="D50" s="56" t="s">
        <v>11</v>
      </c>
      <c r="E50" s="132">
        <v>5.85</v>
      </c>
      <c r="F50" s="37"/>
      <c r="G50" s="37"/>
      <c r="H50" s="37">
        <f t="shared" si="13"/>
        <v>0</v>
      </c>
      <c r="I50" s="37"/>
      <c r="J50" s="37"/>
      <c r="K50" s="43">
        <f t="shared" si="14"/>
        <v>0</v>
      </c>
      <c r="L50" s="37">
        <f t="shared" si="15"/>
        <v>0</v>
      </c>
      <c r="M50" s="37">
        <f t="shared" si="16"/>
        <v>0</v>
      </c>
      <c r="N50" s="37">
        <f t="shared" si="17"/>
        <v>0</v>
      </c>
      <c r="O50" s="37">
        <f t="shared" si="18"/>
        <v>0</v>
      </c>
      <c r="P50" s="43">
        <f>SUM(L50:O50)</f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52"/>
    </row>
    <row r="51" spans="1:156" s="36" customFormat="1" ht="16.5" customHeight="1">
      <c r="A51" s="56">
        <v>30</v>
      </c>
      <c r="B51" s="56" t="s">
        <v>138</v>
      </c>
      <c r="C51" s="25" t="s">
        <v>151</v>
      </c>
      <c r="D51" s="56" t="s">
        <v>14</v>
      </c>
      <c r="E51" s="153">
        <v>3</v>
      </c>
      <c r="F51" s="37"/>
      <c r="G51" s="37"/>
      <c r="H51" s="37">
        <f t="shared" si="13"/>
        <v>0</v>
      </c>
      <c r="I51" s="37"/>
      <c r="J51" s="37"/>
      <c r="K51" s="43">
        <f t="shared" si="14"/>
        <v>0</v>
      </c>
      <c r="L51" s="38">
        <f t="shared" si="15"/>
        <v>0</v>
      </c>
      <c r="M51" s="38">
        <f t="shared" si="16"/>
        <v>0</v>
      </c>
      <c r="N51" s="38">
        <f t="shared" si="17"/>
        <v>0</v>
      </c>
      <c r="O51" s="38">
        <f t="shared" si="18"/>
        <v>0</v>
      </c>
      <c r="P51" s="43">
        <f>SUM(M51:O51)</f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52"/>
    </row>
    <row r="52" spans="1:156" s="36" customFormat="1" ht="16.5" customHeight="1">
      <c r="A52" s="56">
        <v>31</v>
      </c>
      <c r="B52" s="56" t="s">
        <v>139</v>
      </c>
      <c r="C52" s="25" t="s">
        <v>152</v>
      </c>
      <c r="D52" s="56" t="s">
        <v>14</v>
      </c>
      <c r="E52" s="153">
        <v>1</v>
      </c>
      <c r="F52" s="37"/>
      <c r="G52" s="37"/>
      <c r="H52" s="37">
        <f t="shared" si="13"/>
        <v>0</v>
      </c>
      <c r="I52" s="37"/>
      <c r="J52" s="37"/>
      <c r="K52" s="43">
        <f t="shared" si="14"/>
        <v>0</v>
      </c>
      <c r="L52" s="38">
        <f t="shared" si="15"/>
        <v>0</v>
      </c>
      <c r="M52" s="38">
        <f t="shared" si="16"/>
        <v>0</v>
      </c>
      <c r="N52" s="38">
        <f t="shared" si="17"/>
        <v>0</v>
      </c>
      <c r="O52" s="38">
        <f t="shared" si="18"/>
        <v>0</v>
      </c>
      <c r="P52" s="43">
        <f>SUM(M52:O52)</f>
        <v>0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52"/>
    </row>
    <row r="53" spans="1:156" s="36" customFormat="1" ht="16.5" customHeight="1">
      <c r="A53" s="56">
        <v>32</v>
      </c>
      <c r="B53" s="56" t="s">
        <v>140</v>
      </c>
      <c r="C53" s="254" t="s">
        <v>345</v>
      </c>
      <c r="D53" s="250" t="s">
        <v>346</v>
      </c>
      <c r="E53" s="251">
        <v>0.2</v>
      </c>
      <c r="F53" s="37"/>
      <c r="G53" s="37"/>
      <c r="H53" s="37">
        <f t="shared" si="13"/>
        <v>0</v>
      </c>
      <c r="I53" s="37"/>
      <c r="J53" s="37"/>
      <c r="K53" s="43">
        <f t="shared" si="14"/>
        <v>0</v>
      </c>
      <c r="L53" s="38">
        <f t="shared" si="15"/>
        <v>0</v>
      </c>
      <c r="M53" s="38">
        <f t="shared" si="16"/>
        <v>0</v>
      </c>
      <c r="N53" s="38">
        <f t="shared" si="17"/>
        <v>0</v>
      </c>
      <c r="O53" s="38">
        <f t="shared" si="18"/>
        <v>0</v>
      </c>
      <c r="P53" s="43">
        <f>SUM(M53:O53)</f>
        <v>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52"/>
    </row>
    <row r="54" spans="1:156" s="36" customFormat="1" ht="16.5" customHeight="1">
      <c r="A54" s="326"/>
      <c r="B54" s="327"/>
      <c r="C54" s="65" t="s">
        <v>64</v>
      </c>
      <c r="D54" s="62" t="s">
        <v>55</v>
      </c>
      <c r="E54" s="328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30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52"/>
    </row>
    <row r="55" spans="1:156" s="36" customFormat="1" ht="16.5" customHeight="1">
      <c r="A55" s="56">
        <v>33</v>
      </c>
      <c r="B55" s="56" t="s">
        <v>141</v>
      </c>
      <c r="C55" s="26" t="s">
        <v>65</v>
      </c>
      <c r="D55" s="56" t="s">
        <v>60</v>
      </c>
      <c r="E55" s="132">
        <v>163.1</v>
      </c>
      <c r="F55" s="127"/>
      <c r="G55" s="37"/>
      <c r="H55" s="127">
        <f>F55*G55</f>
        <v>0</v>
      </c>
      <c r="I55" s="127"/>
      <c r="J55" s="127"/>
      <c r="K55" s="132">
        <f>H55+I55+J55</f>
        <v>0</v>
      </c>
      <c r="L55" s="127">
        <f>E55*F55</f>
        <v>0</v>
      </c>
      <c r="M55" s="127">
        <f>E55*H55</f>
        <v>0</v>
      </c>
      <c r="N55" s="127">
        <f>E55*I55</f>
        <v>0</v>
      </c>
      <c r="O55" s="127">
        <f>E55*J55</f>
        <v>0</v>
      </c>
      <c r="P55" s="132">
        <f>SUM(L55:O55)</f>
        <v>0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52"/>
    </row>
    <row r="56" spans="1:156" s="36" customFormat="1" ht="16.5" customHeight="1">
      <c r="A56" s="326"/>
      <c r="B56" s="327"/>
      <c r="C56" s="65" t="s">
        <v>58</v>
      </c>
      <c r="D56" s="62" t="s">
        <v>55</v>
      </c>
      <c r="E56" s="334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52"/>
    </row>
    <row r="57" spans="1:156" s="36" customFormat="1" ht="16.5" customHeight="1">
      <c r="A57" s="56">
        <v>34</v>
      </c>
      <c r="B57" s="56" t="s">
        <v>142</v>
      </c>
      <c r="C57" s="26" t="s">
        <v>162</v>
      </c>
      <c r="D57" s="56" t="s">
        <v>14</v>
      </c>
      <c r="E57" s="168">
        <v>9</v>
      </c>
      <c r="F57" s="37"/>
      <c r="G57" s="37"/>
      <c r="H57" s="37">
        <f>F57*G57</f>
        <v>0</v>
      </c>
      <c r="I57" s="37"/>
      <c r="J57" s="37"/>
      <c r="K57" s="43">
        <f>H57+I57+J57</f>
        <v>0</v>
      </c>
      <c r="L57" s="37">
        <f>E57*F57</f>
        <v>0</v>
      </c>
      <c r="M57" s="37">
        <f>E57*H57</f>
        <v>0</v>
      </c>
      <c r="N57" s="37">
        <f>E57*I57</f>
        <v>0</v>
      </c>
      <c r="O57" s="37">
        <f>E57*J57</f>
        <v>0</v>
      </c>
      <c r="P57" s="43">
        <f>SUM(M57:O57)</f>
        <v>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52"/>
    </row>
    <row r="58" spans="1:156" s="55" customFormat="1" ht="16.5" customHeight="1">
      <c r="A58" s="322" t="s">
        <v>388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4"/>
      <c r="L58" s="178">
        <f>SUM(L17:L57)</f>
        <v>0</v>
      </c>
      <c r="M58" s="178">
        <f>SUM(M17:M57)</f>
        <v>0</v>
      </c>
      <c r="N58" s="178">
        <f>SUM(N17:N57)</f>
        <v>0</v>
      </c>
      <c r="O58" s="178">
        <f>SUM(O17:O57)</f>
        <v>0</v>
      </c>
      <c r="P58" s="178">
        <f>SUM(P16:P57)</f>
        <v>0</v>
      </c>
      <c r="Q58" s="118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4"/>
    </row>
    <row r="59" spans="1:16" ht="16.5" customHeight="1">
      <c r="A59" s="123"/>
      <c r="B59" s="123"/>
      <c r="C59" s="47"/>
      <c r="D59" s="47"/>
      <c r="E59" s="47"/>
      <c r="F59" s="47"/>
      <c r="G59" s="47"/>
      <c r="H59" s="47"/>
      <c r="I59" s="47"/>
      <c r="J59" s="47"/>
      <c r="K59" s="47"/>
      <c r="L59" s="39"/>
      <c r="M59" s="40"/>
      <c r="N59" s="40"/>
      <c r="O59" s="40"/>
      <c r="P59" s="48"/>
    </row>
    <row r="60" spans="1:16" ht="16.5" customHeight="1">
      <c r="A60" s="317" t="s">
        <v>13</v>
      </c>
      <c r="B60" s="317"/>
      <c r="C60" s="317"/>
      <c r="D60" s="41" t="s">
        <v>4</v>
      </c>
      <c r="E60" s="86"/>
      <c r="F60" s="41"/>
      <c r="G60" s="41"/>
      <c r="H60" s="41"/>
      <c r="I60" s="39"/>
      <c r="K60" s="39"/>
      <c r="L60" s="39" t="s">
        <v>29</v>
      </c>
      <c r="M60" s="49"/>
      <c r="N60" s="340"/>
      <c r="O60" s="340"/>
      <c r="P60" s="41"/>
    </row>
    <row r="61" spans="1:16" ht="16.5" customHeight="1">
      <c r="A61" s="137" t="s">
        <v>4</v>
      </c>
      <c r="B61" s="137"/>
      <c r="D61" s="318" t="s">
        <v>10</v>
      </c>
      <c r="E61" s="318"/>
      <c r="F61" s="318"/>
      <c r="G61" s="318"/>
      <c r="H61" s="318"/>
      <c r="I61" s="319"/>
      <c r="J61" s="42"/>
      <c r="K61" s="42"/>
      <c r="L61" s="42"/>
      <c r="M61" s="319" t="s">
        <v>10</v>
      </c>
      <c r="N61" s="319"/>
      <c r="O61" s="319"/>
      <c r="P61" s="319"/>
    </row>
    <row r="62" spans="2:12" ht="16.5" customHeight="1">
      <c r="B62" s="138"/>
      <c r="C62" s="61"/>
      <c r="D62" s="61"/>
      <c r="L62" s="60"/>
    </row>
    <row r="63" spans="3:16" ht="16.5" customHeight="1">
      <c r="C63" s="135"/>
      <c r="D63" s="53"/>
      <c r="E63" s="126"/>
      <c r="F63" s="53"/>
      <c r="G63" s="53"/>
      <c r="H63" s="53"/>
      <c r="I63" s="53"/>
      <c r="J63" s="53"/>
      <c r="K63" s="339" t="s">
        <v>44</v>
      </c>
      <c r="L63" s="339"/>
      <c r="M63" s="35"/>
      <c r="N63" s="53"/>
      <c r="O63" s="53"/>
      <c r="P63" s="53"/>
    </row>
    <row r="64" spans="3:16" ht="16.5" customHeight="1">
      <c r="C64" s="53"/>
      <c r="D64" s="53"/>
      <c r="E64" s="126"/>
      <c r="F64" s="53"/>
      <c r="G64" s="53"/>
      <c r="H64" s="53"/>
      <c r="I64" s="53"/>
      <c r="J64" s="53"/>
      <c r="K64" s="126"/>
      <c r="L64" s="53"/>
      <c r="M64" s="53"/>
      <c r="N64" s="53"/>
      <c r="O64" s="53"/>
      <c r="P64" s="53"/>
    </row>
    <row r="65" spans="3:16" ht="16.5" customHeight="1">
      <c r="C65" s="53"/>
      <c r="D65" s="53"/>
      <c r="E65" s="126"/>
      <c r="F65" s="53"/>
      <c r="G65" s="53"/>
      <c r="H65" s="53"/>
      <c r="I65" s="53"/>
      <c r="J65" s="53"/>
      <c r="K65" s="126"/>
      <c r="L65" s="53"/>
      <c r="M65" s="53"/>
      <c r="N65" s="53"/>
      <c r="O65" s="53"/>
      <c r="P65" s="53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32">
    <mergeCell ref="E13:E14"/>
    <mergeCell ref="F13:K13"/>
    <mergeCell ref="L13:P13"/>
    <mergeCell ref="K63:L63"/>
    <mergeCell ref="A60:C60"/>
    <mergeCell ref="D61:I61"/>
    <mergeCell ref="M61:P61"/>
    <mergeCell ref="N60:O60"/>
    <mergeCell ref="A37:B37"/>
    <mergeCell ref="E37:P37"/>
    <mergeCell ref="A1:P1"/>
    <mergeCell ref="A2:P2"/>
    <mergeCell ref="A3:P3"/>
    <mergeCell ref="B13:B14"/>
    <mergeCell ref="D13:D14"/>
    <mergeCell ref="A58:K58"/>
    <mergeCell ref="A56:B56"/>
    <mergeCell ref="A54:B54"/>
    <mergeCell ref="A47:B47"/>
    <mergeCell ref="A44:B44"/>
    <mergeCell ref="E44:P44"/>
    <mergeCell ref="E47:P47"/>
    <mergeCell ref="E54:P54"/>
    <mergeCell ref="E56:P56"/>
    <mergeCell ref="A32:B32"/>
    <mergeCell ref="A29:B29"/>
    <mergeCell ref="A24:B24"/>
    <mergeCell ref="A15:B15"/>
    <mergeCell ref="E15:P15"/>
    <mergeCell ref="E24:P24"/>
    <mergeCell ref="E29:P29"/>
    <mergeCell ref="E32:P32"/>
  </mergeCells>
  <printOptions/>
  <pageMargins left="0.7874015748031497" right="0.3937007874015748" top="0.3937007874015748" bottom="0.3937007874015748" header="0" footer="0"/>
  <pageSetup fitToHeight="0" fitToWidth="1" horizontalDpi="300" verticalDpi="300" orientation="landscape" paperSize="8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41"/>
  <sheetViews>
    <sheetView view="pageBreakPreview" zoomScaleSheetLayoutView="100" zoomScalePageLayoutView="0" workbookViewId="0" topLeftCell="A1">
      <selection activeCell="E12" sqref="E12"/>
    </sheetView>
  </sheetViews>
  <sheetFormatPr defaultColWidth="8.8515625" defaultRowHeight="12.75"/>
  <cols>
    <col min="1" max="1" width="5.7109375" style="136" customWidth="1"/>
    <col min="2" max="2" width="15.7109375" style="28" customWidth="1"/>
    <col min="3" max="3" width="75.7109375" style="28" customWidth="1"/>
    <col min="4" max="4" width="7.7109375" style="28" customWidth="1"/>
    <col min="5" max="5" width="12.7109375" style="45" customWidth="1"/>
    <col min="6" max="10" width="12.7109375" style="28" customWidth="1"/>
    <col min="11" max="11" width="12.7109375" style="45" customWidth="1"/>
    <col min="12" max="15" width="12.7109375" style="28" customWidth="1"/>
    <col min="16" max="16" width="12.7109375" style="45" customWidth="1"/>
    <col min="17" max="17" width="8.7109375" style="121" bestFit="1" customWidth="1"/>
    <col min="18" max="236" width="8.8515625" style="53" customWidth="1"/>
    <col min="237" max="16384" width="8.8515625" style="28" customWidth="1"/>
  </cols>
  <sheetData>
    <row r="1" spans="1:16" ht="15.75">
      <c r="A1" s="307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.75">
      <c r="A2" s="307" t="s">
        <v>171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customHeight="1">
      <c r="A3" s="309" t="s">
        <v>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ht="16.5" customHeight="1"/>
    <row r="5" spans="1:3" ht="16.5" customHeight="1">
      <c r="A5" s="27" t="s">
        <v>31</v>
      </c>
      <c r="C5" s="28" t="s">
        <v>79</v>
      </c>
    </row>
    <row r="6" spans="1:3" ht="16.5" customHeight="1">
      <c r="A6" s="27" t="s">
        <v>6</v>
      </c>
      <c r="C6" s="28" t="s">
        <v>79</v>
      </c>
    </row>
    <row r="7" spans="1:3" ht="16.5" customHeight="1">
      <c r="A7" s="27" t="s">
        <v>32</v>
      </c>
      <c r="C7" s="28" t="s">
        <v>80</v>
      </c>
    </row>
    <row r="8" spans="1:3" ht="16.5" customHeight="1">
      <c r="A8" s="29" t="s">
        <v>36</v>
      </c>
      <c r="C8" s="27"/>
    </row>
    <row r="9" ht="16.5" customHeight="1">
      <c r="A9" s="29" t="s">
        <v>371</v>
      </c>
    </row>
    <row r="10" spans="5:9" ht="16.5" customHeight="1">
      <c r="E10" s="28" t="s">
        <v>15</v>
      </c>
      <c r="G10" s="30">
        <f>P35</f>
        <v>0</v>
      </c>
      <c r="H10" s="28" t="s">
        <v>49</v>
      </c>
      <c r="I10" s="31"/>
    </row>
    <row r="11" ht="16.5" customHeight="1">
      <c r="E11" s="28" t="s">
        <v>16</v>
      </c>
    </row>
    <row r="12" ht="16.5" customHeight="1">
      <c r="E12" s="28"/>
    </row>
    <row r="13" spans="1:156" s="55" customFormat="1" ht="16.5" customHeight="1">
      <c r="A13" s="33" t="s">
        <v>0</v>
      </c>
      <c r="B13" s="310" t="s">
        <v>17</v>
      </c>
      <c r="C13" s="33" t="s">
        <v>37</v>
      </c>
      <c r="D13" s="311" t="s">
        <v>18</v>
      </c>
      <c r="E13" s="312" t="s">
        <v>19</v>
      </c>
      <c r="F13" s="313" t="s">
        <v>20</v>
      </c>
      <c r="G13" s="313"/>
      <c r="H13" s="313"/>
      <c r="I13" s="313"/>
      <c r="J13" s="313"/>
      <c r="K13" s="313"/>
      <c r="L13" s="313" t="s">
        <v>21</v>
      </c>
      <c r="M13" s="313"/>
      <c r="N13" s="313"/>
      <c r="O13" s="313"/>
      <c r="P13" s="313"/>
      <c r="Q13" s="121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4"/>
    </row>
    <row r="14" spans="1:156" s="55" customFormat="1" ht="45" customHeight="1">
      <c r="A14" s="177" t="s">
        <v>1</v>
      </c>
      <c r="B14" s="310"/>
      <c r="C14" s="51" t="s">
        <v>22</v>
      </c>
      <c r="D14" s="311"/>
      <c r="E14" s="312"/>
      <c r="F14" s="32" t="s">
        <v>23</v>
      </c>
      <c r="G14" s="32" t="s">
        <v>51</v>
      </c>
      <c r="H14" s="32" t="s">
        <v>38</v>
      </c>
      <c r="I14" s="32" t="s">
        <v>71</v>
      </c>
      <c r="J14" s="32" t="s">
        <v>72</v>
      </c>
      <c r="K14" s="34" t="s">
        <v>40</v>
      </c>
      <c r="L14" s="32" t="s">
        <v>69</v>
      </c>
      <c r="M14" s="32" t="s">
        <v>38</v>
      </c>
      <c r="N14" s="32" t="s">
        <v>70</v>
      </c>
      <c r="O14" s="32" t="s">
        <v>39</v>
      </c>
      <c r="P14" s="173" t="s">
        <v>41</v>
      </c>
      <c r="Q14" s="121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4"/>
    </row>
    <row r="15" spans="1:156" s="55" customFormat="1" ht="16.5" customHeight="1">
      <c r="A15" s="345"/>
      <c r="B15" s="345"/>
      <c r="C15" s="181" t="s">
        <v>169</v>
      </c>
      <c r="D15" s="62" t="s">
        <v>55</v>
      </c>
      <c r="E15" s="342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4"/>
      <c r="Q15" s="341"/>
      <c r="R15" s="341"/>
      <c r="S15" s="341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4"/>
    </row>
    <row r="16" spans="1:156" s="55" customFormat="1" ht="16.5" customHeight="1">
      <c r="A16" s="177">
        <v>1</v>
      </c>
      <c r="B16" s="125" t="s">
        <v>271</v>
      </c>
      <c r="C16" s="169" t="s">
        <v>170</v>
      </c>
      <c r="D16" s="165" t="s">
        <v>165</v>
      </c>
      <c r="E16" s="170">
        <v>550.94</v>
      </c>
      <c r="F16" s="171"/>
      <c r="G16" s="171"/>
      <c r="H16" s="171">
        <f>ROUND(F16*G16,2)</f>
        <v>0</v>
      </c>
      <c r="I16" s="171"/>
      <c r="J16" s="171"/>
      <c r="K16" s="172">
        <f aca="true" t="shared" si="0" ref="K16:K21">SUM(H16:J16)</f>
        <v>0</v>
      </c>
      <c r="L16" s="171">
        <f>F16*E16</f>
        <v>0</v>
      </c>
      <c r="M16" s="171">
        <f>E16*H16</f>
        <v>0</v>
      </c>
      <c r="N16" s="171">
        <f>E16*I16</f>
        <v>0</v>
      </c>
      <c r="O16" s="171">
        <f>E16*J16</f>
        <v>0</v>
      </c>
      <c r="P16" s="174">
        <f aca="true" t="shared" si="1" ref="P16:P21">SUM(M16:O16)</f>
        <v>0</v>
      </c>
      <c r="Q16" s="121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4"/>
    </row>
    <row r="17" spans="1:156" s="55" customFormat="1" ht="16.5" customHeight="1">
      <c r="A17" s="177">
        <v>2</v>
      </c>
      <c r="B17" s="125" t="s">
        <v>272</v>
      </c>
      <c r="C17" s="23" t="s">
        <v>166</v>
      </c>
      <c r="D17" s="56" t="s">
        <v>61</v>
      </c>
      <c r="E17" s="170">
        <v>104.98</v>
      </c>
      <c r="F17" s="171"/>
      <c r="G17" s="171"/>
      <c r="H17" s="171">
        <f>ROUND(F17*G17,2)</f>
        <v>0</v>
      </c>
      <c r="I17" s="171"/>
      <c r="J17" s="171"/>
      <c r="K17" s="172">
        <f t="shared" si="0"/>
        <v>0</v>
      </c>
      <c r="L17" s="171">
        <f>F17*E17</f>
        <v>0</v>
      </c>
      <c r="M17" s="171">
        <f>E17*H17</f>
        <v>0</v>
      </c>
      <c r="N17" s="171">
        <f>E17*I17</f>
        <v>0</v>
      </c>
      <c r="O17" s="171">
        <f>E17*J17</f>
        <v>0</v>
      </c>
      <c r="P17" s="174">
        <f t="shared" si="1"/>
        <v>0</v>
      </c>
      <c r="Q17" s="121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4"/>
    </row>
    <row r="18" spans="1:156" s="55" customFormat="1" ht="16.5" customHeight="1">
      <c r="A18" s="177">
        <v>3</v>
      </c>
      <c r="B18" s="125" t="s">
        <v>273</v>
      </c>
      <c r="C18" s="23" t="s">
        <v>167</v>
      </c>
      <c r="D18" s="93" t="s">
        <v>337</v>
      </c>
      <c r="E18" s="170">
        <v>1</v>
      </c>
      <c r="F18" s="171"/>
      <c r="G18" s="171"/>
      <c r="H18" s="171">
        <f>ROUND(F18*G18,2)</f>
        <v>0</v>
      </c>
      <c r="I18" s="171"/>
      <c r="J18" s="171"/>
      <c r="K18" s="172">
        <f t="shared" si="0"/>
        <v>0</v>
      </c>
      <c r="L18" s="171">
        <f>F18*E18</f>
        <v>0</v>
      </c>
      <c r="M18" s="171">
        <f>E18*H18</f>
        <v>0</v>
      </c>
      <c r="N18" s="171">
        <f>E18*I18</f>
        <v>0</v>
      </c>
      <c r="O18" s="171">
        <f>E18*J18</f>
        <v>0</v>
      </c>
      <c r="P18" s="174">
        <f t="shared" si="1"/>
        <v>0</v>
      </c>
      <c r="Q18" s="121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4"/>
    </row>
    <row r="19" spans="1:156" s="55" customFormat="1" ht="17.25" customHeight="1">
      <c r="A19" s="177">
        <v>4</v>
      </c>
      <c r="B19" s="125" t="s">
        <v>274</v>
      </c>
      <c r="C19" s="23" t="s">
        <v>168</v>
      </c>
      <c r="D19" s="165" t="s">
        <v>165</v>
      </c>
      <c r="E19" s="170">
        <v>348.97</v>
      </c>
      <c r="F19" s="171"/>
      <c r="G19" s="171"/>
      <c r="H19" s="171">
        <f>ROUND(F19*G19,2)</f>
        <v>0</v>
      </c>
      <c r="I19" s="171"/>
      <c r="J19" s="171"/>
      <c r="K19" s="172">
        <f t="shared" si="0"/>
        <v>0</v>
      </c>
      <c r="L19" s="171">
        <f>F19*E19</f>
        <v>0</v>
      </c>
      <c r="M19" s="171">
        <f>E19*H19</f>
        <v>0</v>
      </c>
      <c r="N19" s="171">
        <f>E19*I19</f>
        <v>0</v>
      </c>
      <c r="O19" s="171">
        <f>E19*J19</f>
        <v>0</v>
      </c>
      <c r="P19" s="174">
        <f t="shared" si="1"/>
        <v>0</v>
      </c>
      <c r="Q19" s="121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4"/>
    </row>
    <row r="20" spans="1:156" s="55" customFormat="1" ht="17.25" customHeight="1">
      <c r="A20" s="177">
        <v>5</v>
      </c>
      <c r="B20" s="125" t="s">
        <v>275</v>
      </c>
      <c r="C20" s="261" t="s">
        <v>338</v>
      </c>
      <c r="D20" s="165" t="s">
        <v>165</v>
      </c>
      <c r="E20" s="170">
        <v>148.73</v>
      </c>
      <c r="F20" s="37"/>
      <c r="G20" s="171"/>
      <c r="H20" s="127">
        <f>F20*G20</f>
        <v>0</v>
      </c>
      <c r="I20" s="37"/>
      <c r="J20" s="37"/>
      <c r="K20" s="172">
        <f t="shared" si="0"/>
        <v>0</v>
      </c>
      <c r="L20" s="171">
        <f>F20*E20</f>
        <v>0</v>
      </c>
      <c r="M20" s="171">
        <f>E20*H20</f>
        <v>0</v>
      </c>
      <c r="N20" s="171">
        <f>E20*I20</f>
        <v>0</v>
      </c>
      <c r="O20" s="171">
        <f>E20*J20</f>
        <v>0</v>
      </c>
      <c r="P20" s="174">
        <f t="shared" si="1"/>
        <v>0</v>
      </c>
      <c r="Q20" s="121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4"/>
    </row>
    <row r="21" spans="1:156" s="36" customFormat="1" ht="16.5" customHeight="1">
      <c r="A21" s="177">
        <v>6</v>
      </c>
      <c r="B21" s="125" t="s">
        <v>276</v>
      </c>
      <c r="C21" s="262" t="s">
        <v>174</v>
      </c>
      <c r="D21" s="165" t="s">
        <v>161</v>
      </c>
      <c r="E21" s="92">
        <v>201.97</v>
      </c>
      <c r="F21" s="94"/>
      <c r="G21" s="171"/>
      <c r="H21" s="164">
        <f>ROUND(F21*G21,2)</f>
        <v>0</v>
      </c>
      <c r="I21" s="94"/>
      <c r="J21" s="94"/>
      <c r="K21" s="182">
        <f t="shared" si="0"/>
        <v>0</v>
      </c>
      <c r="L21" s="95">
        <f>ROUND(F21*E21,2)</f>
        <v>0</v>
      </c>
      <c r="M21" s="94">
        <f>ROUND(H21*E21,2)</f>
        <v>0</v>
      </c>
      <c r="N21" s="94">
        <f>ROUND(I21*E21,2)</f>
        <v>0</v>
      </c>
      <c r="O21" s="95">
        <f>ROUND(J21*E21,2)</f>
        <v>0</v>
      </c>
      <c r="P21" s="176">
        <f t="shared" si="1"/>
        <v>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52"/>
    </row>
    <row r="22" spans="1:156" s="36" customFormat="1" ht="16.5" customHeight="1">
      <c r="A22" s="326"/>
      <c r="B22" s="327"/>
      <c r="C22" s="65" t="s">
        <v>155</v>
      </c>
      <c r="D22" s="62" t="s">
        <v>55</v>
      </c>
      <c r="E22" s="304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52"/>
    </row>
    <row r="23" spans="1:156" s="36" customFormat="1" ht="16.5" customHeight="1">
      <c r="A23" s="56">
        <v>7</v>
      </c>
      <c r="B23" s="56" t="s">
        <v>277</v>
      </c>
      <c r="C23" s="263" t="s">
        <v>97</v>
      </c>
      <c r="D23" s="93" t="s">
        <v>337</v>
      </c>
      <c r="E23" s="98">
        <v>2</v>
      </c>
      <c r="F23" s="94"/>
      <c r="G23" s="94"/>
      <c r="H23" s="164">
        <f aca="true" t="shared" si="2" ref="H23:H29">ROUND(F23*G23,2)</f>
        <v>0</v>
      </c>
      <c r="I23" s="94"/>
      <c r="J23" s="94"/>
      <c r="K23" s="182">
        <f aca="true" t="shared" si="3" ref="K23:K29">SUM(H23:J23)</f>
        <v>0</v>
      </c>
      <c r="L23" s="95">
        <f>ROUND(F23*E23,2)</f>
        <v>0</v>
      </c>
      <c r="M23" s="94">
        <f>ROUND(H23*E23,2)</f>
        <v>0</v>
      </c>
      <c r="N23" s="94">
        <f>ROUND(I23*E23,2)</f>
        <v>0</v>
      </c>
      <c r="O23" s="95">
        <f>ROUND(J23*E23,2)</f>
        <v>0</v>
      </c>
      <c r="P23" s="176">
        <f>SUM(M23:O23)</f>
        <v>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52"/>
    </row>
    <row r="24" spans="1:156" s="101" customFormat="1" ht="34.5" customHeight="1">
      <c r="A24" s="56">
        <v>8</v>
      </c>
      <c r="B24" s="56" t="s">
        <v>278</v>
      </c>
      <c r="C24" s="90" t="s">
        <v>98</v>
      </c>
      <c r="D24" s="93" t="s">
        <v>337</v>
      </c>
      <c r="E24" s="96">
        <v>10</v>
      </c>
      <c r="F24" s="166"/>
      <c r="G24" s="166"/>
      <c r="H24" s="166">
        <f t="shared" si="2"/>
        <v>0</v>
      </c>
      <c r="I24" s="166"/>
      <c r="J24" s="166"/>
      <c r="K24" s="167">
        <f t="shared" si="3"/>
        <v>0</v>
      </c>
      <c r="L24" s="37">
        <f>E24*F24</f>
        <v>0</v>
      </c>
      <c r="M24" s="37">
        <f>E24*H24</f>
        <v>0</v>
      </c>
      <c r="N24" s="37">
        <f>E24*I24</f>
        <v>0</v>
      </c>
      <c r="O24" s="37">
        <f>E24*J24</f>
        <v>0</v>
      </c>
      <c r="P24" s="175">
        <f>SUM(L24:O24)</f>
        <v>0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100"/>
    </row>
    <row r="25" spans="1:156" s="36" customFormat="1" ht="16.5" customHeight="1">
      <c r="A25" s="56">
        <v>9</v>
      </c>
      <c r="B25" s="56" t="s">
        <v>279</v>
      </c>
      <c r="C25" s="25" t="s">
        <v>372</v>
      </c>
      <c r="D25" s="56" t="s">
        <v>11</v>
      </c>
      <c r="E25" s="44">
        <v>165.13</v>
      </c>
      <c r="F25" s="37"/>
      <c r="G25" s="94"/>
      <c r="H25" s="164">
        <f t="shared" si="2"/>
        <v>0</v>
      </c>
      <c r="I25" s="94"/>
      <c r="J25" s="94"/>
      <c r="K25" s="182">
        <f t="shared" si="3"/>
        <v>0</v>
      </c>
      <c r="L25" s="95">
        <f>ROUND(F25*E25,2)</f>
        <v>0</v>
      </c>
      <c r="M25" s="94">
        <f>ROUND(H25*E25,2)</f>
        <v>0</v>
      </c>
      <c r="N25" s="94">
        <f>ROUND(I25*E25,2)</f>
        <v>0</v>
      </c>
      <c r="O25" s="95">
        <f>ROUND(J25*E25,2)</f>
        <v>0</v>
      </c>
      <c r="P25" s="176">
        <f>SUM(M25:O25)</f>
        <v>0</v>
      </c>
      <c r="Q25" s="103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52"/>
    </row>
    <row r="26" spans="1:156" s="36" customFormat="1" ht="16.5" customHeight="1">
      <c r="A26" s="56">
        <v>10</v>
      </c>
      <c r="B26" s="56" t="s">
        <v>280</v>
      </c>
      <c r="C26" s="25" t="s">
        <v>373</v>
      </c>
      <c r="D26" s="56" t="s">
        <v>11</v>
      </c>
      <c r="E26" s="44">
        <v>137.65</v>
      </c>
      <c r="F26" s="37"/>
      <c r="G26" s="166"/>
      <c r="H26" s="164">
        <f t="shared" si="2"/>
        <v>0</v>
      </c>
      <c r="I26" s="94"/>
      <c r="J26" s="94"/>
      <c r="K26" s="182">
        <f t="shared" si="3"/>
        <v>0</v>
      </c>
      <c r="L26" s="95">
        <f>ROUND(F26*E26,2)</f>
        <v>0</v>
      </c>
      <c r="M26" s="94">
        <f>ROUND(H26*E26,2)</f>
        <v>0</v>
      </c>
      <c r="N26" s="94">
        <f>ROUND(I26*E26,2)</f>
        <v>0</v>
      </c>
      <c r="O26" s="95">
        <f>ROUND(J26*E26,2)</f>
        <v>0</v>
      </c>
      <c r="P26" s="176">
        <f>SUM(M26:O26)</f>
        <v>0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52"/>
    </row>
    <row r="27" spans="1:156" s="36" customFormat="1" ht="16.5" customHeight="1">
      <c r="A27" s="56">
        <v>11</v>
      </c>
      <c r="B27" s="56" t="s">
        <v>281</v>
      </c>
      <c r="C27" s="264" t="s">
        <v>172</v>
      </c>
      <c r="D27" s="165" t="s">
        <v>157</v>
      </c>
      <c r="E27" s="98">
        <v>1</v>
      </c>
      <c r="F27" s="94"/>
      <c r="G27" s="94"/>
      <c r="H27" s="164">
        <f t="shared" si="2"/>
        <v>0</v>
      </c>
      <c r="I27" s="94"/>
      <c r="J27" s="94"/>
      <c r="K27" s="182">
        <f t="shared" si="3"/>
        <v>0</v>
      </c>
      <c r="L27" s="95">
        <f>ROUND(F27*E27,2)</f>
        <v>0</v>
      </c>
      <c r="M27" s="94">
        <f>ROUND(H27*E27,2)</f>
        <v>0</v>
      </c>
      <c r="N27" s="94">
        <f>ROUND(I27*E27,2)</f>
        <v>0</v>
      </c>
      <c r="O27" s="95">
        <f>ROUND(J27*E27,2)</f>
        <v>0</v>
      </c>
      <c r="P27" s="176">
        <f>SUM(M27:O27)</f>
        <v>0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52"/>
    </row>
    <row r="28" spans="1:156" s="36" customFormat="1" ht="16.5" customHeight="1">
      <c r="A28" s="56">
        <v>12</v>
      </c>
      <c r="B28" s="56" t="s">
        <v>282</v>
      </c>
      <c r="C28" s="262" t="s">
        <v>374</v>
      </c>
      <c r="D28" s="165" t="s">
        <v>157</v>
      </c>
      <c r="E28" s="98">
        <v>2</v>
      </c>
      <c r="F28" s="94"/>
      <c r="G28" s="166"/>
      <c r="H28" s="164">
        <f t="shared" si="2"/>
        <v>0</v>
      </c>
      <c r="I28" s="94"/>
      <c r="J28" s="94"/>
      <c r="K28" s="182">
        <f t="shared" si="3"/>
        <v>0</v>
      </c>
      <c r="L28" s="95">
        <f>ROUND(F28*E28,2)</f>
        <v>0</v>
      </c>
      <c r="M28" s="94">
        <f>ROUND(H28*E28,2)</f>
        <v>0</v>
      </c>
      <c r="N28" s="94">
        <f>ROUND(I28*E28,2)</f>
        <v>0</v>
      </c>
      <c r="O28" s="95">
        <f>ROUND(J28*E28,2)</f>
        <v>0</v>
      </c>
      <c r="P28" s="176">
        <f>SUM(M28:O28)</f>
        <v>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52"/>
    </row>
    <row r="29" spans="1:156" s="36" customFormat="1" ht="16.5" customHeight="1">
      <c r="A29" s="56">
        <v>13</v>
      </c>
      <c r="B29" s="56" t="s">
        <v>283</v>
      </c>
      <c r="C29" s="262" t="s">
        <v>163</v>
      </c>
      <c r="D29" s="165" t="s">
        <v>157</v>
      </c>
      <c r="E29" s="98">
        <v>2</v>
      </c>
      <c r="F29" s="94"/>
      <c r="G29" s="94"/>
      <c r="H29" s="164">
        <f t="shared" si="2"/>
        <v>0</v>
      </c>
      <c r="I29" s="94"/>
      <c r="J29" s="94"/>
      <c r="K29" s="182">
        <f t="shared" si="3"/>
        <v>0</v>
      </c>
      <c r="L29" s="95">
        <f>ROUND(F29*E29,2)</f>
        <v>0</v>
      </c>
      <c r="M29" s="94">
        <f>ROUND(H29*E29,2)</f>
        <v>0</v>
      </c>
      <c r="N29" s="94">
        <f>ROUND(I29*E29,2)</f>
        <v>0</v>
      </c>
      <c r="O29" s="95">
        <f>ROUND(J29*E29,2)</f>
        <v>0</v>
      </c>
      <c r="P29" s="176">
        <f>SUM(M29:O29)</f>
        <v>0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52"/>
    </row>
    <row r="30" spans="1:156" s="36" customFormat="1" ht="16.5" customHeight="1">
      <c r="A30" s="326"/>
      <c r="B30" s="327"/>
      <c r="C30" s="65" t="s">
        <v>164</v>
      </c>
      <c r="D30" s="62" t="s">
        <v>55</v>
      </c>
      <c r="E30" s="304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52"/>
    </row>
    <row r="31" spans="1:156" s="36" customFormat="1" ht="16.5" customHeight="1">
      <c r="A31" s="56">
        <v>14</v>
      </c>
      <c r="B31" s="56" t="s">
        <v>284</v>
      </c>
      <c r="C31" s="23" t="s">
        <v>375</v>
      </c>
      <c r="D31" s="165" t="s">
        <v>11</v>
      </c>
      <c r="E31" s="44">
        <v>850</v>
      </c>
      <c r="F31" s="94"/>
      <c r="G31" s="94"/>
      <c r="H31" s="94">
        <f>ROUND(F31*G31,2)</f>
        <v>0</v>
      </c>
      <c r="I31" s="134"/>
      <c r="J31" s="94"/>
      <c r="K31" s="183">
        <f>SUM(H31:J31)</f>
        <v>0</v>
      </c>
      <c r="L31" s="94">
        <f>F31*E31</f>
        <v>0</v>
      </c>
      <c r="M31" s="94">
        <f>E31*H31</f>
        <v>0</v>
      </c>
      <c r="N31" s="94">
        <f>E31*I31</f>
        <v>0</v>
      </c>
      <c r="O31" s="94">
        <f>E31*J31</f>
        <v>0</v>
      </c>
      <c r="P31" s="183">
        <f>SUM(M31:O31)</f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52"/>
    </row>
    <row r="32" spans="1:156" s="36" customFormat="1" ht="16.5" customHeight="1">
      <c r="A32" s="56">
        <v>15</v>
      </c>
      <c r="B32" s="56" t="s">
        <v>285</v>
      </c>
      <c r="C32" s="23" t="s">
        <v>376</v>
      </c>
      <c r="D32" s="165" t="s">
        <v>11</v>
      </c>
      <c r="E32" s="44">
        <v>265.3</v>
      </c>
      <c r="F32" s="94"/>
      <c r="G32" s="94"/>
      <c r="H32" s="94">
        <f>ROUND(F32*G32,2)</f>
        <v>0</v>
      </c>
      <c r="I32" s="134"/>
      <c r="J32" s="94"/>
      <c r="K32" s="183">
        <f>SUM(H32:J32)</f>
        <v>0</v>
      </c>
      <c r="L32" s="94">
        <f>F32*E32</f>
        <v>0</v>
      </c>
      <c r="M32" s="94">
        <f>E32*H32</f>
        <v>0</v>
      </c>
      <c r="N32" s="94">
        <f>E32*I32</f>
        <v>0</v>
      </c>
      <c r="O32" s="94">
        <f>E32*J32</f>
        <v>0</v>
      </c>
      <c r="P32" s="183">
        <f>SUM(M32:O32)</f>
        <v>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52"/>
    </row>
    <row r="33" spans="1:156" s="36" customFormat="1" ht="16.5" customHeight="1">
      <c r="A33" s="56">
        <v>16</v>
      </c>
      <c r="B33" s="56" t="s">
        <v>286</v>
      </c>
      <c r="C33" s="101" t="s">
        <v>173</v>
      </c>
      <c r="D33" s="165" t="s">
        <v>165</v>
      </c>
      <c r="E33" s="44">
        <v>90.35</v>
      </c>
      <c r="F33" s="94"/>
      <c r="G33" s="94"/>
      <c r="H33" s="94">
        <f>ROUND(F33*G33,2)</f>
        <v>0</v>
      </c>
      <c r="I33" s="94"/>
      <c r="J33" s="94"/>
      <c r="K33" s="183">
        <f>SUM(H33:J33)</f>
        <v>0</v>
      </c>
      <c r="L33" s="94">
        <f>F33*E33</f>
        <v>0</v>
      </c>
      <c r="M33" s="94">
        <f>E33*H33</f>
        <v>0</v>
      </c>
      <c r="N33" s="94">
        <f>E33*I33</f>
        <v>0</v>
      </c>
      <c r="O33" s="94">
        <f>E33*J33</f>
        <v>0</v>
      </c>
      <c r="P33" s="184">
        <f>SUM(M33:O33)</f>
        <v>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52"/>
    </row>
    <row r="34" spans="1:156" s="36" customFormat="1" ht="16.5" customHeight="1">
      <c r="A34" s="56">
        <v>17</v>
      </c>
      <c r="B34" s="56" t="s">
        <v>339</v>
      </c>
      <c r="C34" s="89" t="s">
        <v>377</v>
      </c>
      <c r="D34" s="56" t="s">
        <v>60</v>
      </c>
      <c r="E34" s="44">
        <v>89.14</v>
      </c>
      <c r="F34" s="94"/>
      <c r="G34" s="94"/>
      <c r="H34" s="94">
        <f>ROUND(F34*G34,2)</f>
        <v>0</v>
      </c>
      <c r="I34" s="94"/>
      <c r="J34" s="94"/>
      <c r="K34" s="183">
        <f>SUM(H34:J34)</f>
        <v>0</v>
      </c>
      <c r="L34" s="94">
        <f>F34*E34</f>
        <v>0</v>
      </c>
      <c r="M34" s="94">
        <f>E34*H34</f>
        <v>0</v>
      </c>
      <c r="N34" s="94">
        <f>E34*I34</f>
        <v>0</v>
      </c>
      <c r="O34" s="94">
        <f>E34*J34</f>
        <v>0</v>
      </c>
      <c r="P34" s="184">
        <f>SUM(M34:O34)</f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52"/>
    </row>
    <row r="35" spans="1:156" s="55" customFormat="1" ht="16.5" customHeight="1">
      <c r="A35" s="322" t="s">
        <v>388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4"/>
      <c r="L35" s="179">
        <f>SUM(L15:L34)</f>
        <v>0</v>
      </c>
      <c r="M35" s="179">
        <f>SUM(M15:M34)</f>
        <v>0</v>
      </c>
      <c r="N35" s="179">
        <f>SUM(N15:N34)</f>
        <v>0</v>
      </c>
      <c r="O35" s="179">
        <f>SUM(O15:O34)</f>
        <v>0</v>
      </c>
      <c r="P35" s="179">
        <f>SUM(P15:P34)</f>
        <v>0</v>
      </c>
      <c r="Q35" s="122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4"/>
    </row>
    <row r="36" spans="1:16" ht="16.5" customHeight="1">
      <c r="A36" s="142"/>
      <c r="B36" s="35"/>
      <c r="C36" s="47"/>
      <c r="D36" s="47"/>
      <c r="E36" s="47"/>
      <c r="F36" s="47"/>
      <c r="G36" s="47"/>
      <c r="H36" s="47"/>
      <c r="I36" s="47"/>
      <c r="J36" s="47"/>
      <c r="K36" s="47"/>
      <c r="L36" s="39"/>
      <c r="M36" s="40"/>
      <c r="N36" s="40"/>
      <c r="O36" s="40"/>
      <c r="P36" s="48"/>
    </row>
    <row r="37" spans="1:16" s="53" customFormat="1" ht="16.5" customHeight="1">
      <c r="A37" s="317" t="s">
        <v>13</v>
      </c>
      <c r="B37" s="317"/>
      <c r="C37" s="317"/>
      <c r="D37" s="41" t="s">
        <v>4</v>
      </c>
      <c r="E37" s="86"/>
      <c r="F37" s="28"/>
      <c r="G37" s="217"/>
      <c r="H37" s="217"/>
      <c r="I37" s="39"/>
      <c r="J37" s="28"/>
      <c r="K37" s="219" t="s">
        <v>29</v>
      </c>
      <c r="L37" s="49"/>
      <c r="M37" s="217"/>
      <c r="N37" s="217"/>
      <c r="O37" s="218"/>
      <c r="P37" s="217"/>
    </row>
    <row r="38" spans="1:16" s="53" customFormat="1" ht="16.5" customHeight="1">
      <c r="A38" s="137" t="s">
        <v>4</v>
      </c>
      <c r="B38" s="42"/>
      <c r="C38" s="28"/>
      <c r="D38" s="318" t="s">
        <v>10</v>
      </c>
      <c r="E38" s="318"/>
      <c r="F38" s="318"/>
      <c r="G38" s="318"/>
      <c r="H38" s="318"/>
      <c r="I38" s="319"/>
      <c r="J38" s="42"/>
      <c r="K38" s="42"/>
      <c r="L38" s="42"/>
      <c r="M38" s="220" t="s">
        <v>10</v>
      </c>
      <c r="N38" s="220"/>
      <c r="O38" s="220"/>
      <c r="P38" s="220"/>
    </row>
    <row r="39" spans="1:16" s="53" customFormat="1" ht="16.5" customHeight="1">
      <c r="A39" s="124"/>
      <c r="B39" s="60"/>
      <c r="C39" s="61"/>
      <c r="D39" s="61"/>
      <c r="E39" s="45"/>
      <c r="F39" s="28"/>
      <c r="G39" s="28"/>
      <c r="H39" s="28"/>
      <c r="I39" s="28"/>
      <c r="J39" s="28"/>
      <c r="K39" s="45"/>
      <c r="L39" s="60"/>
      <c r="M39" s="28"/>
      <c r="N39" s="28"/>
      <c r="O39" s="28"/>
      <c r="P39" s="28"/>
    </row>
    <row r="40" spans="1:16" s="53" customFormat="1" ht="16.5" customHeight="1">
      <c r="A40" s="124"/>
      <c r="B40" s="28"/>
      <c r="C40" s="83"/>
      <c r="D40" s="49"/>
      <c r="E40" s="86"/>
      <c r="F40" s="339"/>
      <c r="G40" s="339"/>
      <c r="H40" s="41"/>
      <c r="I40" s="28"/>
      <c r="J40" s="28"/>
      <c r="K40" s="339" t="s">
        <v>44</v>
      </c>
      <c r="L40" s="339"/>
      <c r="M40" s="41"/>
      <c r="N40" s="49"/>
      <c r="O40" s="28"/>
      <c r="P40" s="28"/>
    </row>
    <row r="41" spans="4:8" ht="15.75">
      <c r="D41" s="53"/>
      <c r="E41" s="126"/>
      <c r="H41" s="107"/>
    </row>
  </sheetData>
  <sheetProtection/>
  <mergeCells count="20">
    <mergeCell ref="K40:L40"/>
    <mergeCell ref="Q15:S15"/>
    <mergeCell ref="F40:G40"/>
    <mergeCell ref="A30:B30"/>
    <mergeCell ref="A22:B22"/>
    <mergeCell ref="E15:P15"/>
    <mergeCell ref="A37:C37"/>
    <mergeCell ref="D38:I38"/>
    <mergeCell ref="A15:B15"/>
    <mergeCell ref="A35:K35"/>
    <mergeCell ref="E30:P30"/>
    <mergeCell ref="E22:P22"/>
    <mergeCell ref="A1:P1"/>
    <mergeCell ref="A2:P2"/>
    <mergeCell ref="A3:P3"/>
    <mergeCell ref="B13:B14"/>
    <mergeCell ref="D13:D14"/>
    <mergeCell ref="E13:E14"/>
    <mergeCell ref="F13:K13"/>
    <mergeCell ref="L13:P13"/>
  </mergeCells>
  <printOptions/>
  <pageMargins left="0.7874015748031497" right="0.3937007874015748" top="0.3937007874015748" bottom="0.3937007874015748" header="0" footer="0"/>
  <pageSetup fitToHeight="0" fitToWidth="1" horizontalDpi="300" verticalDpi="3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8"/>
  <sheetViews>
    <sheetView view="pageBreakPreview" zoomScaleSheetLayoutView="100" zoomScalePageLayoutView="0" workbookViewId="0" topLeftCell="A22">
      <selection activeCell="G35" sqref="G35"/>
    </sheetView>
  </sheetViews>
  <sheetFormatPr defaultColWidth="8.8515625" defaultRowHeight="12.75"/>
  <cols>
    <col min="1" max="1" width="5.7109375" style="124" customWidth="1"/>
    <col min="2" max="2" width="12.00390625" style="28" customWidth="1"/>
    <col min="3" max="3" width="60.8515625" style="28" customWidth="1"/>
    <col min="4" max="4" width="7.7109375" style="28" customWidth="1"/>
    <col min="5" max="5" width="12.7109375" style="45" customWidth="1"/>
    <col min="6" max="7" width="12.7109375" style="28" customWidth="1"/>
    <col min="8" max="8" width="9.00390625" style="28" customWidth="1"/>
    <col min="9" max="9" width="10.7109375" style="28" customWidth="1"/>
    <col min="10" max="10" width="10.140625" style="28" customWidth="1"/>
    <col min="11" max="11" width="10.00390625" style="45" customWidth="1"/>
    <col min="12" max="12" width="10.7109375" style="28" customWidth="1"/>
    <col min="13" max="13" width="9.57421875" style="28" customWidth="1"/>
    <col min="14" max="14" width="10.28125" style="28" customWidth="1"/>
    <col min="15" max="15" width="9.140625" style="28" customWidth="1"/>
    <col min="16" max="16" width="10.00390625" style="28" customWidth="1"/>
    <col min="17" max="17" width="15.140625" style="53" customWidth="1"/>
    <col min="18" max="16384" width="8.8515625" style="53" customWidth="1"/>
  </cols>
  <sheetData>
    <row r="1" spans="1:16" ht="16.5" customHeight="1">
      <c r="A1" s="307" t="s">
        <v>156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6.5" customHeight="1">
      <c r="A2" s="307" t="s">
        <v>302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customHeight="1">
      <c r="A3" s="309" t="s">
        <v>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ht="16.5" customHeight="1"/>
    <row r="5" spans="1:3" ht="16.5" customHeight="1">
      <c r="A5" s="27" t="s">
        <v>31</v>
      </c>
      <c r="B5" s="27"/>
      <c r="C5" s="27" t="s">
        <v>79</v>
      </c>
    </row>
    <row r="6" spans="1:3" ht="16.5" customHeight="1">
      <c r="A6" s="27" t="s">
        <v>6</v>
      </c>
      <c r="B6" s="27"/>
      <c r="C6" s="27" t="s">
        <v>79</v>
      </c>
    </row>
    <row r="7" spans="1:3" ht="16.5" customHeight="1">
      <c r="A7" s="27" t="s">
        <v>32</v>
      </c>
      <c r="B7" s="27"/>
      <c r="C7" s="27" t="s">
        <v>80</v>
      </c>
    </row>
    <row r="8" spans="1:3" ht="16.5" customHeight="1">
      <c r="A8" s="29" t="s">
        <v>36</v>
      </c>
      <c r="B8" s="27"/>
      <c r="C8" s="27"/>
    </row>
    <row r="9" spans="1:3" ht="16.5" customHeight="1">
      <c r="A9" s="29" t="s">
        <v>371</v>
      </c>
      <c r="B9" s="27"/>
      <c r="C9" s="27"/>
    </row>
    <row r="10" spans="5:9" ht="16.5" customHeight="1">
      <c r="E10" s="28" t="s">
        <v>15</v>
      </c>
      <c r="G10" s="30">
        <f>P33</f>
        <v>0</v>
      </c>
      <c r="H10" s="28" t="s">
        <v>49</v>
      </c>
      <c r="I10" s="31"/>
    </row>
    <row r="11" ht="16.5" customHeight="1">
      <c r="E11" s="28" t="s">
        <v>16</v>
      </c>
    </row>
    <row r="12" ht="16.5" customHeight="1"/>
    <row r="13" spans="1:16" ht="16.5" customHeight="1">
      <c r="A13" s="33" t="s">
        <v>0</v>
      </c>
      <c r="B13" s="310" t="s">
        <v>17</v>
      </c>
      <c r="C13" s="33" t="s">
        <v>37</v>
      </c>
      <c r="D13" s="311" t="s">
        <v>18</v>
      </c>
      <c r="E13" s="312" t="s">
        <v>19</v>
      </c>
      <c r="F13" s="313" t="s">
        <v>20</v>
      </c>
      <c r="G13" s="313"/>
      <c r="H13" s="313"/>
      <c r="I13" s="313"/>
      <c r="J13" s="313"/>
      <c r="K13" s="313"/>
      <c r="L13" s="313" t="s">
        <v>21</v>
      </c>
      <c r="M13" s="313"/>
      <c r="N13" s="313"/>
      <c r="O13" s="313"/>
      <c r="P13" s="313"/>
    </row>
    <row r="14" spans="1:16" ht="45" customHeight="1">
      <c r="A14" s="51" t="s">
        <v>1</v>
      </c>
      <c r="B14" s="310"/>
      <c r="C14" s="51" t="s">
        <v>22</v>
      </c>
      <c r="D14" s="311"/>
      <c r="E14" s="312"/>
      <c r="F14" s="32" t="s">
        <v>23</v>
      </c>
      <c r="G14" s="32" t="s">
        <v>51</v>
      </c>
      <c r="H14" s="32" t="s">
        <v>38</v>
      </c>
      <c r="I14" s="32" t="s">
        <v>71</v>
      </c>
      <c r="J14" s="32" t="s">
        <v>72</v>
      </c>
      <c r="K14" s="34" t="s">
        <v>40</v>
      </c>
      <c r="L14" s="32" t="s">
        <v>69</v>
      </c>
      <c r="M14" s="32" t="s">
        <v>38</v>
      </c>
      <c r="N14" s="32" t="s">
        <v>70</v>
      </c>
      <c r="O14" s="32" t="s">
        <v>39</v>
      </c>
      <c r="P14" s="34" t="s">
        <v>41</v>
      </c>
    </row>
    <row r="15" spans="1:156" s="55" customFormat="1" ht="16.5" customHeight="1">
      <c r="A15" s="346"/>
      <c r="B15" s="347"/>
      <c r="C15" s="181" t="s">
        <v>169</v>
      </c>
      <c r="D15" s="62" t="s">
        <v>55</v>
      </c>
      <c r="E15" s="342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4"/>
      <c r="Q15" s="341"/>
      <c r="R15" s="341"/>
      <c r="S15" s="341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4"/>
    </row>
    <row r="16" spans="1:156" s="55" customFormat="1" ht="16.5" customHeight="1">
      <c r="A16" s="32">
        <v>1</v>
      </c>
      <c r="B16" s="32" t="s">
        <v>271</v>
      </c>
      <c r="C16" s="169" t="s">
        <v>170</v>
      </c>
      <c r="D16" s="165" t="s">
        <v>165</v>
      </c>
      <c r="E16" s="170">
        <v>126.56</v>
      </c>
      <c r="F16" s="171"/>
      <c r="G16" s="171"/>
      <c r="H16" s="171">
        <f>ROUND(F16*G16,2)</f>
        <v>0</v>
      </c>
      <c r="I16" s="171"/>
      <c r="J16" s="171"/>
      <c r="K16" s="172">
        <f>SUM(H16:J16)</f>
        <v>0</v>
      </c>
      <c r="L16" s="171">
        <f>F16*E16</f>
        <v>0</v>
      </c>
      <c r="M16" s="171">
        <f>E16*H16</f>
        <v>0</v>
      </c>
      <c r="N16" s="171">
        <f>E16*I16</f>
        <v>0</v>
      </c>
      <c r="O16" s="171">
        <f>E16*J16</f>
        <v>0</v>
      </c>
      <c r="P16" s="172">
        <f>SUM(M16:O16)</f>
        <v>0</v>
      </c>
      <c r="Q16" s="121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4"/>
    </row>
    <row r="17" spans="1:156" s="55" customFormat="1" ht="16.5" customHeight="1">
      <c r="A17" s="32">
        <v>2</v>
      </c>
      <c r="B17" s="32" t="s">
        <v>272</v>
      </c>
      <c r="C17" s="23" t="s">
        <v>166</v>
      </c>
      <c r="D17" s="56" t="s">
        <v>61</v>
      </c>
      <c r="E17" s="170">
        <v>11.39</v>
      </c>
      <c r="F17" s="171"/>
      <c r="G17" s="171"/>
      <c r="H17" s="171">
        <f>ROUND(F17*G17,2)</f>
        <v>0</v>
      </c>
      <c r="I17" s="171"/>
      <c r="J17" s="171"/>
      <c r="K17" s="172">
        <f>SUM(H17:J17)</f>
        <v>0</v>
      </c>
      <c r="L17" s="171">
        <f>F17*E17</f>
        <v>0</v>
      </c>
      <c r="M17" s="171">
        <f>E17*H17</f>
        <v>0</v>
      </c>
      <c r="N17" s="171">
        <f>E17*I17</f>
        <v>0</v>
      </c>
      <c r="O17" s="171">
        <f>E17*J17</f>
        <v>0</v>
      </c>
      <c r="P17" s="172">
        <f>SUM(M17:O17)</f>
        <v>0</v>
      </c>
      <c r="Q17" s="121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4"/>
    </row>
    <row r="18" spans="1:156" s="55" customFormat="1" ht="16.5" customHeight="1">
      <c r="A18" s="32">
        <v>3</v>
      </c>
      <c r="B18" s="32" t="s">
        <v>273</v>
      </c>
      <c r="C18" s="23" t="s">
        <v>167</v>
      </c>
      <c r="D18" s="93" t="s">
        <v>337</v>
      </c>
      <c r="E18" s="170">
        <v>1</v>
      </c>
      <c r="F18" s="171"/>
      <c r="G18" s="171"/>
      <c r="H18" s="171">
        <f>ROUND(F18*G18,2)</f>
        <v>0</v>
      </c>
      <c r="I18" s="171"/>
      <c r="J18" s="171"/>
      <c r="K18" s="172">
        <f>SUM(H18:J18)</f>
        <v>0</v>
      </c>
      <c r="L18" s="171">
        <f>F18*E18</f>
        <v>0</v>
      </c>
      <c r="M18" s="171">
        <f>E18*H18</f>
        <v>0</v>
      </c>
      <c r="N18" s="171">
        <f>E18*I18</f>
        <v>0</v>
      </c>
      <c r="O18" s="171">
        <f>E18*J18</f>
        <v>0</v>
      </c>
      <c r="P18" s="172">
        <f>SUM(M18:O18)</f>
        <v>0</v>
      </c>
      <c r="Q18" s="121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4"/>
    </row>
    <row r="19" spans="1:156" s="55" customFormat="1" ht="16.5" customHeight="1">
      <c r="A19" s="32">
        <v>4</v>
      </c>
      <c r="B19" s="32" t="s">
        <v>274</v>
      </c>
      <c r="C19" s="23" t="s">
        <v>168</v>
      </c>
      <c r="D19" s="165" t="s">
        <v>165</v>
      </c>
      <c r="E19" s="170">
        <v>14.42</v>
      </c>
      <c r="F19" s="171"/>
      <c r="G19" s="171"/>
      <c r="H19" s="171">
        <f>ROUND(F19*G19,2)</f>
        <v>0</v>
      </c>
      <c r="I19" s="171"/>
      <c r="J19" s="171"/>
      <c r="K19" s="172">
        <f>SUM(H19:J19)</f>
        <v>0</v>
      </c>
      <c r="L19" s="171">
        <f>F19*E19</f>
        <v>0</v>
      </c>
      <c r="M19" s="171">
        <f>E19*H19</f>
        <v>0</v>
      </c>
      <c r="N19" s="171">
        <f>E19*I19</f>
        <v>0</v>
      </c>
      <c r="O19" s="171">
        <f>E19*J19</f>
        <v>0</v>
      </c>
      <c r="P19" s="172">
        <f>SUM(M19:O19)</f>
        <v>0</v>
      </c>
      <c r="Q19" s="121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4"/>
    </row>
    <row r="20" spans="1:17" ht="16.5" customHeight="1">
      <c r="A20" s="56">
        <v>5</v>
      </c>
      <c r="B20" s="32" t="s">
        <v>275</v>
      </c>
      <c r="C20" s="262" t="s">
        <v>174</v>
      </c>
      <c r="D20" s="165" t="s">
        <v>161</v>
      </c>
      <c r="E20" s="92">
        <v>112.14</v>
      </c>
      <c r="F20" s="94"/>
      <c r="G20" s="94"/>
      <c r="H20" s="164">
        <f>ROUND(F20*G20,2)</f>
        <v>0</v>
      </c>
      <c r="I20" s="94"/>
      <c r="J20" s="94"/>
      <c r="K20" s="172">
        <f>SUM(H20:J20)</f>
        <v>0</v>
      </c>
      <c r="L20" s="95">
        <f>ROUND(F20*E20,2)</f>
        <v>0</v>
      </c>
      <c r="M20" s="94">
        <f>ROUND(H20*E20,2)</f>
        <v>0</v>
      </c>
      <c r="N20" s="94">
        <f>ROUND(I20*E20,2)</f>
        <v>0</v>
      </c>
      <c r="O20" s="95">
        <f>ROUND(J20*E20,2)</f>
        <v>0</v>
      </c>
      <c r="P20" s="97">
        <f>SUM(M20:O20)</f>
        <v>0</v>
      </c>
      <c r="Q20" s="121"/>
    </row>
    <row r="21" spans="1:16" s="35" customFormat="1" ht="16.5" customHeight="1">
      <c r="A21" s="326"/>
      <c r="B21" s="327"/>
      <c r="C21" s="216" t="s">
        <v>155</v>
      </c>
      <c r="D21" s="62" t="s">
        <v>55</v>
      </c>
      <c r="E21" s="304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6"/>
    </row>
    <row r="22" spans="1:16" s="35" customFormat="1" ht="31.5">
      <c r="A22" s="56">
        <v>5</v>
      </c>
      <c r="B22" s="56" t="s">
        <v>276</v>
      </c>
      <c r="C22" s="263" t="s">
        <v>97</v>
      </c>
      <c r="D22" s="93" t="s">
        <v>337</v>
      </c>
      <c r="E22" s="98">
        <v>7</v>
      </c>
      <c r="F22" s="94"/>
      <c r="G22" s="94"/>
      <c r="H22" s="164">
        <f aca="true" t="shared" si="0" ref="H22:H32">ROUND(F22*G22,2)</f>
        <v>0</v>
      </c>
      <c r="I22" s="94"/>
      <c r="J22" s="94"/>
      <c r="K22" s="182">
        <f aca="true" t="shared" si="1" ref="K22:K32">SUM(H22:J22)</f>
        <v>0</v>
      </c>
      <c r="L22" s="95">
        <f>ROUND(F22*E22,2)</f>
        <v>0</v>
      </c>
      <c r="M22" s="94">
        <f>ROUND(H22*E22,2)</f>
        <v>0</v>
      </c>
      <c r="N22" s="94">
        <f>ROUND(I22*E22,2)</f>
        <v>0</v>
      </c>
      <c r="O22" s="95">
        <f>ROUND(J22*E22,2)</f>
        <v>0</v>
      </c>
      <c r="P22" s="97">
        <f>SUM(M22:O22)</f>
        <v>0</v>
      </c>
    </row>
    <row r="23" spans="1:16" s="99" customFormat="1" ht="34.5" customHeight="1">
      <c r="A23" s="56">
        <v>6</v>
      </c>
      <c r="B23" s="56" t="s">
        <v>277</v>
      </c>
      <c r="C23" s="90" t="s">
        <v>98</v>
      </c>
      <c r="D23" s="93" t="s">
        <v>337</v>
      </c>
      <c r="E23" s="96">
        <v>3</v>
      </c>
      <c r="F23" s="166"/>
      <c r="G23" s="166"/>
      <c r="H23" s="166">
        <f t="shared" si="0"/>
        <v>0</v>
      </c>
      <c r="I23" s="166"/>
      <c r="J23" s="166"/>
      <c r="K23" s="167">
        <f t="shared" si="1"/>
        <v>0</v>
      </c>
      <c r="L23" s="37">
        <f>E23*F23</f>
        <v>0</v>
      </c>
      <c r="M23" s="37">
        <f>E23*H23</f>
        <v>0</v>
      </c>
      <c r="N23" s="37">
        <f>E23*I23</f>
        <v>0</v>
      </c>
      <c r="O23" s="37">
        <f>E23*J23</f>
        <v>0</v>
      </c>
      <c r="P23" s="43">
        <f>SUM(L23:O23)</f>
        <v>0</v>
      </c>
    </row>
    <row r="24" spans="1:17" s="35" customFormat="1" ht="31.5">
      <c r="A24" s="56">
        <v>7</v>
      </c>
      <c r="B24" s="56" t="s">
        <v>278</v>
      </c>
      <c r="C24" s="26" t="s">
        <v>372</v>
      </c>
      <c r="D24" s="56" t="s">
        <v>11</v>
      </c>
      <c r="E24" s="44">
        <v>46.69</v>
      </c>
      <c r="F24" s="37"/>
      <c r="G24" s="94"/>
      <c r="H24" s="164">
        <f t="shared" si="0"/>
        <v>0</v>
      </c>
      <c r="I24" s="94"/>
      <c r="J24" s="94"/>
      <c r="K24" s="182">
        <f t="shared" si="1"/>
        <v>0</v>
      </c>
      <c r="L24" s="95">
        <f aca="true" t="shared" si="2" ref="L24:L32">ROUND(F24*E24,2)</f>
        <v>0</v>
      </c>
      <c r="M24" s="94">
        <f aca="true" t="shared" si="3" ref="M24:M32">ROUND(H24*E24,2)</f>
        <v>0</v>
      </c>
      <c r="N24" s="94">
        <f aca="true" t="shared" si="4" ref="N24:N32">ROUND(I24*E24,2)</f>
        <v>0</v>
      </c>
      <c r="O24" s="95">
        <f aca="true" t="shared" si="5" ref="O24:O32">ROUND(J24*E24,2)</f>
        <v>0</v>
      </c>
      <c r="P24" s="97">
        <f aca="true" t="shared" si="6" ref="P24:P32">SUM(M24:O24)</f>
        <v>0</v>
      </c>
      <c r="Q24" s="103"/>
    </row>
    <row r="25" spans="1:16" s="35" customFormat="1" ht="31.5">
      <c r="A25" s="56">
        <v>8</v>
      </c>
      <c r="B25" s="56" t="s">
        <v>279</v>
      </c>
      <c r="C25" s="26" t="s">
        <v>373</v>
      </c>
      <c r="D25" s="56" t="s">
        <v>11</v>
      </c>
      <c r="E25" s="44">
        <v>66.51</v>
      </c>
      <c r="F25" s="37"/>
      <c r="G25" s="166"/>
      <c r="H25" s="164">
        <f t="shared" si="0"/>
        <v>0</v>
      </c>
      <c r="I25" s="94"/>
      <c r="J25" s="94"/>
      <c r="K25" s="182">
        <f t="shared" si="1"/>
        <v>0</v>
      </c>
      <c r="L25" s="95">
        <f t="shared" si="2"/>
        <v>0</v>
      </c>
      <c r="M25" s="94">
        <f t="shared" si="3"/>
        <v>0</v>
      </c>
      <c r="N25" s="94">
        <f t="shared" si="4"/>
        <v>0</v>
      </c>
      <c r="O25" s="95">
        <f t="shared" si="5"/>
        <v>0</v>
      </c>
      <c r="P25" s="97">
        <f t="shared" si="6"/>
        <v>0</v>
      </c>
    </row>
    <row r="26" spans="1:16" s="35" customFormat="1" ht="16.5" customHeight="1">
      <c r="A26" s="56">
        <v>9</v>
      </c>
      <c r="B26" s="56" t="s">
        <v>280</v>
      </c>
      <c r="C26" s="265" t="s">
        <v>378</v>
      </c>
      <c r="D26" s="91" t="s">
        <v>14</v>
      </c>
      <c r="E26" s="96">
        <v>2</v>
      </c>
      <c r="F26" s="94"/>
      <c r="G26" s="94"/>
      <c r="H26" s="164">
        <f t="shared" si="0"/>
        <v>0</v>
      </c>
      <c r="I26" s="94"/>
      <c r="J26" s="94"/>
      <c r="K26" s="182">
        <f t="shared" si="1"/>
        <v>0</v>
      </c>
      <c r="L26" s="95">
        <f t="shared" si="2"/>
        <v>0</v>
      </c>
      <c r="M26" s="94">
        <f t="shared" si="3"/>
        <v>0</v>
      </c>
      <c r="N26" s="94">
        <f t="shared" si="4"/>
        <v>0</v>
      </c>
      <c r="O26" s="95">
        <f t="shared" si="5"/>
        <v>0</v>
      </c>
      <c r="P26" s="97">
        <f t="shared" si="6"/>
        <v>0</v>
      </c>
    </row>
    <row r="27" spans="1:16" s="35" customFormat="1" ht="16.5" customHeight="1">
      <c r="A27" s="56">
        <v>10</v>
      </c>
      <c r="B27" s="56" t="s">
        <v>281</v>
      </c>
      <c r="C27" s="265" t="s">
        <v>379</v>
      </c>
      <c r="D27" s="91" t="s">
        <v>14</v>
      </c>
      <c r="E27" s="96">
        <v>1</v>
      </c>
      <c r="F27" s="94"/>
      <c r="G27" s="94"/>
      <c r="H27" s="164">
        <f t="shared" si="0"/>
        <v>0</v>
      </c>
      <c r="I27" s="94"/>
      <c r="J27" s="94"/>
      <c r="K27" s="182">
        <f t="shared" si="1"/>
        <v>0</v>
      </c>
      <c r="L27" s="95">
        <f t="shared" si="2"/>
        <v>0</v>
      </c>
      <c r="M27" s="94">
        <f t="shared" si="3"/>
        <v>0</v>
      </c>
      <c r="N27" s="94">
        <f t="shared" si="4"/>
        <v>0</v>
      </c>
      <c r="O27" s="95">
        <f t="shared" si="5"/>
        <v>0</v>
      </c>
      <c r="P27" s="97">
        <f t="shared" si="6"/>
        <v>0</v>
      </c>
    </row>
    <row r="28" spans="1:16" s="35" customFormat="1" ht="16.5" customHeight="1">
      <c r="A28" s="56">
        <v>11</v>
      </c>
      <c r="B28" s="56" t="s">
        <v>282</v>
      </c>
      <c r="C28" s="264" t="s">
        <v>160</v>
      </c>
      <c r="D28" s="165" t="s">
        <v>157</v>
      </c>
      <c r="E28" s="98">
        <v>4</v>
      </c>
      <c r="F28" s="94"/>
      <c r="G28" s="94"/>
      <c r="H28" s="164">
        <f t="shared" si="0"/>
        <v>0</v>
      </c>
      <c r="I28" s="94"/>
      <c r="J28" s="94"/>
      <c r="K28" s="182">
        <f t="shared" si="1"/>
        <v>0</v>
      </c>
      <c r="L28" s="95">
        <f t="shared" si="2"/>
        <v>0</v>
      </c>
      <c r="M28" s="94">
        <f t="shared" si="3"/>
        <v>0</v>
      </c>
      <c r="N28" s="94">
        <f t="shared" si="4"/>
        <v>0</v>
      </c>
      <c r="O28" s="95">
        <f t="shared" si="5"/>
        <v>0</v>
      </c>
      <c r="P28" s="97">
        <f t="shared" si="6"/>
        <v>0</v>
      </c>
    </row>
    <row r="29" spans="1:16" s="35" customFormat="1" ht="16.5" customHeight="1">
      <c r="A29" s="56">
        <v>12</v>
      </c>
      <c r="B29" s="56" t="s">
        <v>283</v>
      </c>
      <c r="C29" s="264" t="s">
        <v>158</v>
      </c>
      <c r="D29" s="165" t="s">
        <v>157</v>
      </c>
      <c r="E29" s="98">
        <v>2</v>
      </c>
      <c r="F29" s="94"/>
      <c r="G29" s="94"/>
      <c r="H29" s="164">
        <f t="shared" si="0"/>
        <v>0</v>
      </c>
      <c r="I29" s="94"/>
      <c r="J29" s="94"/>
      <c r="K29" s="182">
        <f t="shared" si="1"/>
        <v>0</v>
      </c>
      <c r="L29" s="95">
        <f t="shared" si="2"/>
        <v>0</v>
      </c>
      <c r="M29" s="94">
        <f t="shared" si="3"/>
        <v>0</v>
      </c>
      <c r="N29" s="94">
        <f t="shared" si="4"/>
        <v>0</v>
      </c>
      <c r="O29" s="95">
        <f t="shared" si="5"/>
        <v>0</v>
      </c>
      <c r="P29" s="97">
        <f t="shared" si="6"/>
        <v>0</v>
      </c>
    </row>
    <row r="30" spans="1:16" s="35" customFormat="1" ht="16.5" customHeight="1">
      <c r="A30" s="56">
        <v>13</v>
      </c>
      <c r="B30" s="56" t="s">
        <v>284</v>
      </c>
      <c r="C30" s="262" t="s">
        <v>374</v>
      </c>
      <c r="D30" s="165" t="s">
        <v>157</v>
      </c>
      <c r="E30" s="98">
        <v>1</v>
      </c>
      <c r="F30" s="94"/>
      <c r="G30" s="94"/>
      <c r="H30" s="164">
        <f t="shared" si="0"/>
        <v>0</v>
      </c>
      <c r="I30" s="94"/>
      <c r="J30" s="94"/>
      <c r="K30" s="182">
        <f t="shared" si="1"/>
        <v>0</v>
      </c>
      <c r="L30" s="95">
        <f t="shared" si="2"/>
        <v>0</v>
      </c>
      <c r="M30" s="94">
        <f t="shared" si="3"/>
        <v>0</v>
      </c>
      <c r="N30" s="94">
        <f t="shared" si="4"/>
        <v>0</v>
      </c>
      <c r="O30" s="95">
        <f t="shared" si="5"/>
        <v>0</v>
      </c>
      <c r="P30" s="97">
        <f t="shared" si="6"/>
        <v>0</v>
      </c>
    </row>
    <row r="31" spans="1:16" s="35" customFormat="1" ht="16.5" customHeight="1">
      <c r="A31" s="56">
        <v>14</v>
      </c>
      <c r="B31" s="56" t="s">
        <v>285</v>
      </c>
      <c r="C31" s="262" t="s">
        <v>159</v>
      </c>
      <c r="D31" s="165" t="s">
        <v>157</v>
      </c>
      <c r="E31" s="98">
        <v>3</v>
      </c>
      <c r="F31" s="94"/>
      <c r="G31" s="94"/>
      <c r="H31" s="164">
        <f t="shared" si="0"/>
        <v>0</v>
      </c>
      <c r="I31" s="94"/>
      <c r="J31" s="94"/>
      <c r="K31" s="182">
        <f t="shared" si="1"/>
        <v>0</v>
      </c>
      <c r="L31" s="95">
        <f t="shared" si="2"/>
        <v>0</v>
      </c>
      <c r="M31" s="94">
        <f t="shared" si="3"/>
        <v>0</v>
      </c>
      <c r="N31" s="94">
        <f t="shared" si="4"/>
        <v>0</v>
      </c>
      <c r="O31" s="95">
        <f t="shared" si="5"/>
        <v>0</v>
      </c>
      <c r="P31" s="97">
        <f t="shared" si="6"/>
        <v>0</v>
      </c>
    </row>
    <row r="32" spans="1:16" s="35" customFormat="1" ht="16.5" customHeight="1">
      <c r="A32" s="56">
        <v>15</v>
      </c>
      <c r="B32" s="56" t="s">
        <v>286</v>
      </c>
      <c r="C32" s="262" t="s">
        <v>292</v>
      </c>
      <c r="D32" s="165" t="s">
        <v>157</v>
      </c>
      <c r="E32" s="98">
        <v>3</v>
      </c>
      <c r="F32" s="94"/>
      <c r="G32" s="94"/>
      <c r="H32" s="164">
        <f t="shared" si="0"/>
        <v>0</v>
      </c>
      <c r="I32" s="94"/>
      <c r="J32" s="94"/>
      <c r="K32" s="182">
        <f t="shared" si="1"/>
        <v>0</v>
      </c>
      <c r="L32" s="95">
        <f t="shared" si="2"/>
        <v>0</v>
      </c>
      <c r="M32" s="94">
        <f t="shared" si="3"/>
        <v>0</v>
      </c>
      <c r="N32" s="94">
        <f t="shared" si="4"/>
        <v>0</v>
      </c>
      <c r="O32" s="95">
        <f t="shared" si="5"/>
        <v>0</v>
      </c>
      <c r="P32" s="97">
        <f t="shared" si="6"/>
        <v>0</v>
      </c>
    </row>
    <row r="33" spans="1:17" ht="16.5" customHeight="1">
      <c r="A33" s="322" t="s">
        <v>388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4"/>
      <c r="L33" s="178">
        <f>SUM(L16:L32)</f>
        <v>0</v>
      </c>
      <c r="M33" s="178">
        <f>SUM(M16:M32)</f>
        <v>0</v>
      </c>
      <c r="N33" s="178">
        <f>SUM(N16:N32)</f>
        <v>0</v>
      </c>
      <c r="O33" s="178">
        <f>SUM(O16:O32)</f>
        <v>0</v>
      </c>
      <c r="P33" s="178">
        <f>SUM(P16:P32)</f>
        <v>0</v>
      </c>
      <c r="Q33" s="118"/>
    </row>
    <row r="34" spans="1:16" ht="16.5" customHeight="1">
      <c r="A34" s="123"/>
      <c r="B34" s="35"/>
      <c r="C34" s="47"/>
      <c r="D34" s="47"/>
      <c r="E34" s="47"/>
      <c r="F34" s="47"/>
      <c r="G34" s="47"/>
      <c r="H34" s="47"/>
      <c r="I34" s="47"/>
      <c r="J34" s="47"/>
      <c r="K34" s="47"/>
      <c r="L34" s="39"/>
      <c r="M34" s="40"/>
      <c r="N34" s="40"/>
      <c r="O34" s="40"/>
      <c r="P34" s="48"/>
    </row>
    <row r="35" spans="1:16" ht="16.5" customHeight="1">
      <c r="A35" s="317" t="s">
        <v>13</v>
      </c>
      <c r="B35" s="317"/>
      <c r="C35" s="317"/>
      <c r="D35" s="41" t="s">
        <v>4</v>
      </c>
      <c r="E35" s="86"/>
      <c r="G35" s="217"/>
      <c r="H35" s="217"/>
      <c r="I35" s="39"/>
      <c r="K35" s="219" t="s">
        <v>29</v>
      </c>
      <c r="L35" s="49"/>
      <c r="M35" s="217"/>
      <c r="N35" s="217"/>
      <c r="O35" s="218"/>
      <c r="P35" s="218"/>
    </row>
    <row r="36" spans="1:16" ht="16.5" customHeight="1">
      <c r="A36" s="137" t="s">
        <v>4</v>
      </c>
      <c r="B36" s="42"/>
      <c r="D36" s="318" t="s">
        <v>10</v>
      </c>
      <c r="E36" s="318"/>
      <c r="F36" s="318"/>
      <c r="G36" s="318"/>
      <c r="H36" s="318"/>
      <c r="I36" s="319"/>
      <c r="J36" s="42"/>
      <c r="K36" s="42"/>
      <c r="L36" s="42"/>
      <c r="M36" s="220" t="s">
        <v>10</v>
      </c>
      <c r="N36" s="220"/>
      <c r="O36" s="220"/>
      <c r="P36" s="220"/>
    </row>
    <row r="37" spans="2:12" ht="16.5" customHeight="1">
      <c r="B37" s="60"/>
      <c r="C37" s="61"/>
      <c r="D37" s="61"/>
      <c r="L37" s="60"/>
    </row>
    <row r="38" spans="3:14" ht="16.5" customHeight="1">
      <c r="C38" s="83"/>
      <c r="D38" s="49"/>
      <c r="E38" s="86"/>
      <c r="F38" s="339"/>
      <c r="G38" s="339"/>
      <c r="H38" s="41"/>
      <c r="K38" s="339" t="s">
        <v>44</v>
      </c>
      <c r="L38" s="339"/>
      <c r="M38" s="41"/>
      <c r="N38" s="49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8">
    <mergeCell ref="A1:P1"/>
    <mergeCell ref="B13:B14"/>
    <mergeCell ref="D13:D14"/>
    <mergeCell ref="E13:E14"/>
    <mergeCell ref="F13:K13"/>
    <mergeCell ref="L13:P13"/>
    <mergeCell ref="A2:P2"/>
    <mergeCell ref="A3:P3"/>
    <mergeCell ref="F38:G38"/>
    <mergeCell ref="Q15:S15"/>
    <mergeCell ref="A15:B15"/>
    <mergeCell ref="A21:B21"/>
    <mergeCell ref="A33:K33"/>
    <mergeCell ref="E21:P21"/>
    <mergeCell ref="A35:C35"/>
    <mergeCell ref="D36:I36"/>
    <mergeCell ref="K38:L38"/>
    <mergeCell ref="E15:P15"/>
  </mergeCells>
  <printOptions/>
  <pageMargins left="0.7874015748031497" right="0.3937007874015748" top="0.3937007874015748" bottom="0.3937007874015748" header="0" footer="0"/>
  <pageSetup fitToHeight="1" fitToWidth="1" horizontalDpi="300" verticalDpi="3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 inzenieri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GintsL</dc:creator>
  <cp:keywords/>
  <dc:description/>
  <cp:lastModifiedBy>Sistēmas Windows lietotājs</cp:lastModifiedBy>
  <cp:lastPrinted>2021-03-31T08:59:23Z</cp:lastPrinted>
  <dcterms:created xsi:type="dcterms:W3CDTF">2009-01-02T09:24:58Z</dcterms:created>
  <dcterms:modified xsi:type="dcterms:W3CDTF">2021-06-28T13:05:27Z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